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水泳①\2024競泳\2024小中学生練習会\全中練習会\"/>
    </mc:Choice>
  </mc:AlternateContent>
  <xr:revisionPtr revIDLastSave="0" documentId="13_ncr:1_{F2757B5B-FB0D-4B10-A1E9-6851EA683586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見本" sheetId="11" r:id="rId1"/>
    <sheet name="①" sheetId="3" r:id="rId2"/>
    <sheet name="②" sheetId="6" r:id="rId3"/>
    <sheet name="③" sheetId="7" r:id="rId4"/>
    <sheet name="水連用" sheetId="4" r:id="rId5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7" i="7" l="1"/>
  <c r="R28" i="7"/>
  <c r="R26" i="7"/>
  <c r="O12" i="7"/>
  <c r="O13" i="7"/>
  <c r="O14" i="7"/>
  <c r="O15" i="7"/>
  <c r="O16" i="7"/>
  <c r="O17" i="7"/>
  <c r="O18" i="7"/>
  <c r="O19" i="7"/>
  <c r="O20" i="7"/>
  <c r="O21" i="7"/>
  <c r="O22" i="7"/>
  <c r="O11" i="7"/>
  <c r="O7" i="7"/>
  <c r="O7" i="6"/>
  <c r="D7" i="6"/>
  <c r="R27" i="6"/>
  <c r="R28" i="6"/>
  <c r="R26" i="6"/>
  <c r="O12" i="6"/>
  <c r="O13" i="6"/>
  <c r="O14" i="6"/>
  <c r="O15" i="6"/>
  <c r="O16" i="6"/>
  <c r="O17" i="6"/>
  <c r="O18" i="6"/>
  <c r="O19" i="6"/>
  <c r="O20" i="6"/>
  <c r="O21" i="6"/>
  <c r="O22" i="6"/>
  <c r="O11" i="6"/>
  <c r="R27" i="3"/>
  <c r="R28" i="3"/>
  <c r="R26" i="3"/>
  <c r="O22" i="3"/>
  <c r="O13" i="3"/>
  <c r="O14" i="3"/>
  <c r="O15" i="3"/>
  <c r="O16" i="3"/>
  <c r="O17" i="3"/>
  <c r="O18" i="3"/>
  <c r="O19" i="3"/>
  <c r="O20" i="3"/>
  <c r="O21" i="3"/>
  <c r="O12" i="3"/>
  <c r="O11" i="3"/>
  <c r="R27" i="11"/>
  <c r="R28" i="11"/>
  <c r="R26" i="11"/>
  <c r="R11" i="11"/>
  <c r="O12" i="11"/>
  <c r="O13" i="11"/>
  <c r="O14" i="11"/>
  <c r="O15" i="11"/>
  <c r="O16" i="11"/>
  <c r="O17" i="11"/>
  <c r="O18" i="11"/>
  <c r="O19" i="11"/>
  <c r="O20" i="11"/>
  <c r="O21" i="11"/>
  <c r="O22" i="11"/>
  <c r="O11" i="11"/>
  <c r="W27" i="11" l="1"/>
  <c r="W26" i="11"/>
  <c r="P28" i="11"/>
  <c r="N25" i="11"/>
  <c r="L25" i="11"/>
  <c r="J25" i="11"/>
  <c r="H25" i="11"/>
  <c r="F25" i="11"/>
  <c r="N10" i="11"/>
  <c r="L10" i="11"/>
  <c r="J10" i="11"/>
  <c r="H10" i="11"/>
  <c r="F10" i="11"/>
  <c r="N31" i="6"/>
  <c r="U32" i="7"/>
  <c r="U31" i="7"/>
  <c r="L8" i="4"/>
  <c r="L7" i="4"/>
  <c r="H8" i="4"/>
  <c r="H7" i="4"/>
  <c r="D8" i="4"/>
  <c r="D7" i="4"/>
  <c r="U31" i="6"/>
  <c r="U32" i="6"/>
  <c r="U30" i="7"/>
  <c r="U30" i="6"/>
  <c r="P31" i="7"/>
  <c r="P31" i="6"/>
  <c r="N31" i="7"/>
  <c r="D7" i="7"/>
  <c r="W28" i="7"/>
  <c r="P28" i="7"/>
  <c r="W27" i="7"/>
  <c r="W26" i="7"/>
  <c r="N25" i="7"/>
  <c r="L25" i="7"/>
  <c r="J25" i="7"/>
  <c r="H25" i="7"/>
  <c r="F25" i="7"/>
  <c r="S22" i="7"/>
  <c r="R22" i="7"/>
  <c r="S21" i="7"/>
  <c r="R21" i="7"/>
  <c r="S20" i="7"/>
  <c r="R20" i="7"/>
  <c r="S19" i="7"/>
  <c r="R19" i="7"/>
  <c r="S18" i="7"/>
  <c r="R18" i="7"/>
  <c r="S17" i="7"/>
  <c r="R17" i="7"/>
  <c r="S16" i="7"/>
  <c r="R16" i="7"/>
  <c r="S15" i="7"/>
  <c r="R15" i="7"/>
  <c r="S14" i="7"/>
  <c r="R14" i="7"/>
  <c r="AD11" i="7"/>
  <c r="S11" i="7" s="1"/>
  <c r="N10" i="7"/>
  <c r="L10" i="7"/>
  <c r="J10" i="7"/>
  <c r="H10" i="7"/>
  <c r="F10" i="7"/>
  <c r="W28" i="6"/>
  <c r="P28" i="6"/>
  <c r="W27" i="6"/>
  <c r="W26" i="6"/>
  <c r="N25" i="6"/>
  <c r="L25" i="6"/>
  <c r="J25" i="6"/>
  <c r="H25" i="6"/>
  <c r="F25" i="6"/>
  <c r="S22" i="6"/>
  <c r="R22" i="6"/>
  <c r="S21" i="6"/>
  <c r="R21" i="6"/>
  <c r="S20" i="6"/>
  <c r="R20" i="6"/>
  <c r="S19" i="6"/>
  <c r="R19" i="6"/>
  <c r="S18" i="6"/>
  <c r="R18" i="6"/>
  <c r="S17" i="6"/>
  <c r="R17" i="6"/>
  <c r="S16" i="6"/>
  <c r="R16" i="6"/>
  <c r="S15" i="6"/>
  <c r="R15" i="6"/>
  <c r="S14" i="6"/>
  <c r="R14" i="6"/>
  <c r="R13" i="6"/>
  <c r="R12" i="6"/>
  <c r="AD11" i="6"/>
  <c r="S11" i="6" s="1"/>
  <c r="N10" i="6"/>
  <c r="L10" i="6"/>
  <c r="J10" i="6"/>
  <c r="H10" i="6"/>
  <c r="F10" i="6"/>
  <c r="W27" i="3"/>
  <c r="W26" i="3"/>
  <c r="P28" i="3"/>
  <c r="R11" i="3"/>
  <c r="N25" i="3"/>
  <c r="L25" i="3"/>
  <c r="J25" i="3"/>
  <c r="H25" i="3"/>
  <c r="F25" i="3"/>
  <c r="V7" i="7"/>
  <c r="R13" i="7" s="1"/>
  <c r="V7" i="6"/>
  <c r="R11" i="6" s="1"/>
  <c r="F14" i="4"/>
  <c r="D14" i="4"/>
  <c r="W28" i="11"/>
  <c r="S22" i="11"/>
  <c r="R22" i="11"/>
  <c r="S21" i="11"/>
  <c r="R21" i="11"/>
  <c r="S20" i="11"/>
  <c r="R20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R12" i="11"/>
  <c r="AD11" i="11"/>
  <c r="S11" i="11" s="1"/>
  <c r="R12" i="3"/>
  <c r="R13" i="3"/>
  <c r="R14" i="3"/>
  <c r="R15" i="3"/>
  <c r="R16" i="3"/>
  <c r="R17" i="3"/>
  <c r="R18" i="3"/>
  <c r="R19" i="3"/>
  <c r="R20" i="3"/>
  <c r="R21" i="3"/>
  <c r="R22" i="3"/>
  <c r="H10" i="3"/>
  <c r="L10" i="3"/>
  <c r="R11" i="7" l="1"/>
  <c r="F31" i="11"/>
  <c r="O23" i="7"/>
  <c r="R12" i="7"/>
  <c r="F31" i="7"/>
  <c r="S13" i="7"/>
  <c r="F31" i="6"/>
  <c r="S13" i="6"/>
  <c r="S12" i="7"/>
  <c r="O23" i="6"/>
  <c r="S12" i="6"/>
  <c r="O23" i="3"/>
  <c r="F31" i="3"/>
  <c r="S12" i="11"/>
  <c r="O23" i="11"/>
  <c r="L13" i="4" l="1"/>
  <c r="L12" i="4"/>
  <c r="W28" i="3"/>
  <c r="K13" i="4"/>
  <c r="N10" i="3"/>
  <c r="J10" i="3"/>
  <c r="F10" i="3"/>
  <c r="AD11" i="3"/>
  <c r="S11" i="3" s="1"/>
  <c r="E7" i="4" l="1"/>
  <c r="K12" i="4"/>
  <c r="E8" i="4"/>
  <c r="M13" i="4"/>
  <c r="M8" i="4"/>
  <c r="M7" i="4"/>
  <c r="I8" i="4"/>
  <c r="S15" i="3"/>
  <c r="S19" i="3"/>
  <c r="S12" i="3"/>
  <c r="S16" i="3"/>
  <c r="S20" i="3"/>
  <c r="S13" i="3"/>
  <c r="S17" i="3"/>
  <c r="S21" i="3"/>
  <c r="S14" i="3"/>
  <c r="S18" i="3"/>
  <c r="S22" i="3"/>
  <c r="M12" i="4" l="1"/>
  <c r="M14" i="4" s="1"/>
  <c r="E9" i="4"/>
  <c r="I7" i="4"/>
  <c r="I9" i="4" s="1"/>
  <c r="M9" i="4"/>
</calcChain>
</file>

<file path=xl/sharedStrings.xml><?xml version="1.0" encoding="utf-8"?>
<sst xmlns="http://schemas.openxmlformats.org/spreadsheetml/2006/main" count="237" uniqueCount="72">
  <si>
    <t>性別</t>
    <rPh sb="0" eb="2">
      <t>セイベツ</t>
    </rPh>
    <phoneticPr fontId="1"/>
  </si>
  <si>
    <t>年齢</t>
    <rPh sb="0" eb="2">
      <t>ネンレイ</t>
    </rPh>
    <phoneticPr fontId="1"/>
  </si>
  <si>
    <t>学年</t>
    <rPh sb="0" eb="2">
      <t>ガクネン</t>
    </rPh>
    <phoneticPr fontId="1"/>
  </si>
  <si>
    <t>合計</t>
    <rPh sb="0" eb="2">
      <t>ゴウケイ</t>
    </rPh>
    <phoneticPr fontId="1"/>
  </si>
  <si>
    <t>集計</t>
    <rPh sb="0" eb="2">
      <t>シュウケイ</t>
    </rPh>
    <phoneticPr fontId="1"/>
  </si>
  <si>
    <t>氏名</t>
    <rPh sb="0" eb="2">
      <t>シメイ</t>
    </rPh>
    <phoneticPr fontId="1"/>
  </si>
  <si>
    <t>メールアドレス</t>
    <phoneticPr fontId="1"/>
  </si>
  <si>
    <t>振込先・・・三菱ＵＦＪ銀行　名古屋営業部　０８１８４４８</t>
  </si>
  <si>
    <t>※競技会申込金振込先とは異なります。</t>
  </si>
  <si>
    <t>一般社団法人 愛知水泳連盟</t>
    <rPh sb="0" eb="2">
      <t>イッパン</t>
    </rPh>
    <rPh sb="2" eb="4">
      <t>シャダン</t>
    </rPh>
    <rPh sb="4" eb="6">
      <t>ホウジン</t>
    </rPh>
    <rPh sb="7" eb="9">
      <t>アイチ</t>
    </rPh>
    <rPh sb="9" eb="11">
      <t>スイエイ</t>
    </rPh>
    <rPh sb="11" eb="13">
      <t>レンメイ</t>
    </rPh>
    <phoneticPr fontId="1"/>
  </si>
  <si>
    <t>No</t>
    <phoneticPr fontId="1"/>
  </si>
  <si>
    <t>選手氏名</t>
    <rPh sb="0" eb="4">
      <t>センシュシメイ</t>
    </rPh>
    <phoneticPr fontId="1"/>
  </si>
  <si>
    <t>保護者</t>
    <rPh sb="0" eb="3">
      <t>ホゴシャ</t>
    </rPh>
    <phoneticPr fontId="1"/>
  </si>
  <si>
    <t>電話番号</t>
    <rPh sb="0" eb="4">
      <t>デンワバンゴウ</t>
    </rPh>
    <phoneticPr fontId="1"/>
  </si>
  <si>
    <t>生年月日</t>
    <rPh sb="0" eb="4">
      <t>セイネンガッピ</t>
    </rPh>
    <phoneticPr fontId="1"/>
  </si>
  <si>
    <t>備考</t>
    <rPh sb="0" eb="2">
      <t>ビコウ</t>
    </rPh>
    <phoneticPr fontId="1"/>
  </si>
  <si>
    <t>所属クラブ</t>
    <rPh sb="0" eb="2">
      <t>ショゾク</t>
    </rPh>
    <phoneticPr fontId="1"/>
  </si>
  <si>
    <t>年度</t>
    <rPh sb="0" eb="2">
      <t>ネンド</t>
    </rPh>
    <phoneticPr fontId="1"/>
  </si>
  <si>
    <t>小1</t>
    <rPh sb="0" eb="1">
      <t>ショウ</t>
    </rPh>
    <phoneticPr fontId="1"/>
  </si>
  <si>
    <t>小2</t>
    <rPh sb="0" eb="1">
      <t>ショウ</t>
    </rPh>
    <phoneticPr fontId="1"/>
  </si>
  <si>
    <t>小3</t>
    <rPh sb="0" eb="1">
      <t>ショウ</t>
    </rPh>
    <phoneticPr fontId="1"/>
  </si>
  <si>
    <t>小4</t>
    <rPh sb="0" eb="1">
      <t>ショウ</t>
    </rPh>
    <phoneticPr fontId="1"/>
  </si>
  <si>
    <t>小5</t>
    <rPh sb="0" eb="1">
      <t>ショウ</t>
    </rPh>
    <phoneticPr fontId="1"/>
  </si>
  <si>
    <t>小6</t>
    <rPh sb="0" eb="1">
      <t>ショウ</t>
    </rPh>
    <phoneticPr fontId="1"/>
  </si>
  <si>
    <t>中1</t>
    <rPh sb="0" eb="1">
      <t>チュウ</t>
    </rPh>
    <phoneticPr fontId="1"/>
  </si>
  <si>
    <t>中2</t>
    <rPh sb="0" eb="1">
      <t>チュウ</t>
    </rPh>
    <phoneticPr fontId="1"/>
  </si>
  <si>
    <t>中3</t>
    <rPh sb="0" eb="1">
      <t>チュウ</t>
    </rPh>
    <phoneticPr fontId="1"/>
  </si>
  <si>
    <t>高1</t>
    <rPh sb="0" eb="1">
      <t>コウ</t>
    </rPh>
    <phoneticPr fontId="1"/>
  </si>
  <si>
    <t>高2</t>
    <rPh sb="0" eb="1">
      <t>コウ</t>
    </rPh>
    <phoneticPr fontId="1"/>
  </si>
  <si>
    <t>高3</t>
    <rPh sb="0" eb="1">
      <t>コウ</t>
    </rPh>
    <phoneticPr fontId="1"/>
  </si>
  <si>
    <t>””</t>
    <phoneticPr fontId="1"/>
  </si>
  <si>
    <t>事業名：</t>
    <rPh sb="0" eb="3">
      <t>ジギョウメイ</t>
    </rPh>
    <phoneticPr fontId="1"/>
  </si>
  <si>
    <t>申込日</t>
    <rPh sb="0" eb="3">
      <t>モウシコミビ</t>
    </rPh>
    <phoneticPr fontId="1"/>
  </si>
  <si>
    <t>男</t>
  </si>
  <si>
    <t>女</t>
  </si>
  <si>
    <t>責任者携帯番号</t>
    <rPh sb="0" eb="3">
      <t>セキニンシャ</t>
    </rPh>
    <rPh sb="3" eb="7">
      <t>ケイタイバンゴウ</t>
    </rPh>
    <phoneticPr fontId="1"/>
  </si>
  <si>
    <t>申込
責任者</t>
    <rPh sb="0" eb="2">
      <t>モウシコミ</t>
    </rPh>
    <rPh sb="3" eb="6">
      <t>セキニンシャ</t>
    </rPh>
    <phoneticPr fontId="1"/>
  </si>
  <si>
    <t>振込日</t>
    <rPh sb="0" eb="3">
      <t>フリコミビ</t>
    </rPh>
    <phoneticPr fontId="1"/>
  </si>
  <si>
    <t>振込人名（依頼人名）</t>
    <rPh sb="0" eb="2">
      <t>フリコミ</t>
    </rPh>
    <rPh sb="2" eb="4">
      <t>ジンメイ</t>
    </rPh>
    <rPh sb="5" eb="7">
      <t>イライ</t>
    </rPh>
    <rPh sb="7" eb="9">
      <t>ジンメイ</t>
    </rPh>
    <phoneticPr fontId="1"/>
  </si>
  <si>
    <t>振込金額</t>
    <rPh sb="0" eb="4">
      <t>フリコミキンガク</t>
    </rPh>
    <phoneticPr fontId="1"/>
  </si>
  <si>
    <t>※確認用</t>
    <rPh sb="1" eb="3">
      <t>カクニン</t>
    </rPh>
    <rPh sb="3" eb="4">
      <t>ヨウ</t>
    </rPh>
    <phoneticPr fontId="1"/>
  </si>
  <si>
    <t>※ 緊急時対応用に必要な情報ですので、もれなくご記入ください</t>
    <phoneticPr fontId="1"/>
  </si>
  <si>
    <t>①</t>
    <phoneticPr fontId="1"/>
  </si>
  <si>
    <t>金額</t>
    <rPh sb="0" eb="2">
      <t>キンガク</t>
    </rPh>
    <phoneticPr fontId="1"/>
  </si>
  <si>
    <t>負担金</t>
    <rPh sb="0" eb="3">
      <t>フタンキン</t>
    </rPh>
    <phoneticPr fontId="1"/>
  </si>
  <si>
    <t>総数</t>
    <rPh sb="0" eb="2">
      <t>ソウスウ</t>
    </rPh>
    <phoneticPr fontId="1"/>
  </si>
  <si>
    <t>②</t>
    <phoneticPr fontId="1"/>
  </si>
  <si>
    <t>③</t>
    <phoneticPr fontId="1"/>
  </si>
  <si>
    <t>①+②+③</t>
    <phoneticPr fontId="1"/>
  </si>
  <si>
    <t>振込人名（依頼人名）</t>
    <phoneticPr fontId="1"/>
  </si>
  <si>
    <t>振込日</t>
    <phoneticPr fontId="1"/>
  </si>
  <si>
    <t>今合宿の趣旨に賛同し、以下の選手の申し込みを致します。</t>
    <rPh sb="0" eb="1">
      <t>コン</t>
    </rPh>
    <rPh sb="1" eb="3">
      <t>ガッシュク</t>
    </rPh>
    <rPh sb="4" eb="6">
      <t>シュシ</t>
    </rPh>
    <rPh sb="7" eb="9">
      <t>サンドウ</t>
    </rPh>
    <rPh sb="11" eb="13">
      <t>イカ</t>
    </rPh>
    <rPh sb="14" eb="16">
      <t>センシュ</t>
    </rPh>
    <rPh sb="17" eb="18">
      <t>モウ</t>
    </rPh>
    <rPh sb="19" eb="20">
      <t>コ</t>
    </rPh>
    <rPh sb="22" eb="23">
      <t>イタ</t>
    </rPh>
    <phoneticPr fontId="1"/>
  </si>
  <si>
    <t>愛知太郎</t>
    <rPh sb="0" eb="4">
      <t>アイチタロウ</t>
    </rPh>
    <phoneticPr fontId="1"/>
  </si>
  <si>
    <t>愛知次郎</t>
    <rPh sb="0" eb="2">
      <t>アイチ</t>
    </rPh>
    <rPh sb="2" eb="4">
      <t>ジロウ</t>
    </rPh>
    <phoneticPr fontId="1"/>
  </si>
  <si>
    <t>愛知花子</t>
    <rPh sb="0" eb="2">
      <t>アイチ</t>
    </rPh>
    <rPh sb="2" eb="4">
      <t>ハナコ</t>
    </rPh>
    <phoneticPr fontId="1"/>
  </si>
  <si>
    <t>NO</t>
    <phoneticPr fontId="1"/>
  </si>
  <si>
    <t>名前</t>
    <rPh sb="0" eb="2">
      <t>ナマエ</t>
    </rPh>
    <phoneticPr fontId="1"/>
  </si>
  <si>
    <t>コーチ資格</t>
    <rPh sb="3" eb="5">
      <t>シカク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</si>
  <si>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</si>
  <si>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</si>
  <si>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備考</t>
    <rPh sb="0" eb="2">
      <t>ビコウ</t>
    </rPh>
    <phoneticPr fontId="1"/>
  </si>
  <si>
    <t>C</t>
  </si>
  <si>
    <t>小学校名</t>
    <rPh sb="0" eb="4">
      <t>ショウガッコウメイ</t>
    </rPh>
    <phoneticPr fontId="1"/>
  </si>
  <si>
    <t>生年月日</t>
    <rPh sb="0" eb="4">
      <t>セイネンガッピ</t>
    </rPh>
    <phoneticPr fontId="1"/>
  </si>
  <si>
    <t>合計</t>
    <rPh sb="0" eb="2">
      <t>ゴウケイ</t>
    </rPh>
    <phoneticPr fontId="1"/>
  </si>
  <si>
    <t>6/9はAMで
早退します</t>
    <rPh sb="8" eb="10">
      <t>ソウタイ</t>
    </rPh>
    <phoneticPr fontId="1"/>
  </si>
  <si>
    <t>2024年度　全中練習会1グループ　申込用紙</t>
    <rPh sb="7" eb="9">
      <t>ゼンチュウ</t>
    </rPh>
    <rPh sb="9" eb="11">
      <t>レンシュウ</t>
    </rPh>
    <rPh sb="11" eb="12">
      <t>カイ</t>
    </rPh>
    <rPh sb="18" eb="22">
      <t>モウシコミヨウシ</t>
    </rPh>
    <phoneticPr fontId="1"/>
  </si>
  <si>
    <t>2024年度　全中練習会１グループ　申込用紙</t>
    <rPh sb="7" eb="9">
      <t>ゼンチュウ</t>
    </rPh>
    <rPh sb="9" eb="11">
      <t>レンシュウ</t>
    </rPh>
    <rPh sb="11" eb="12">
      <t>カイ</t>
    </rPh>
    <rPh sb="18" eb="22">
      <t>モウシコミヨウシ</t>
    </rPh>
    <phoneticPr fontId="1"/>
  </si>
  <si>
    <t>3.全中練習会１グループ</t>
    <rPh sb="2" eb="4">
      <t>ゼンチュウ</t>
    </rPh>
    <rPh sb="4" eb="7">
      <t>レンシュウカイ</t>
    </rPh>
    <phoneticPr fontId="1"/>
  </si>
  <si>
    <t>指定</t>
  </si>
  <si>
    <r>
      <rPr>
        <sz val="10"/>
        <color theme="1"/>
        <rFont val="ＭＳ Ｐゴシック"/>
        <family val="3"/>
        <charset val="128"/>
        <scheme val="minor"/>
      </rPr>
      <t>区分
強化指定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7"/>
        <color theme="1"/>
        <rFont val="ＭＳ Ｐゴシック"/>
        <family val="3"/>
        <charset val="128"/>
        <scheme val="minor"/>
      </rPr>
      <t>（指定/C/推薦)</t>
    </r>
    <rPh sb="0" eb="2">
      <t>クブン</t>
    </rPh>
    <rPh sb="3" eb="5">
      <t>キョウカ</t>
    </rPh>
    <rPh sb="5" eb="7">
      <t>シテイ</t>
    </rPh>
    <rPh sb="9" eb="11">
      <t>シテイ</t>
    </rPh>
    <rPh sb="14" eb="16">
      <t>スイセン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</si>
  <si>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 xml:space="preserve">区分
強化指定
</t>
    </r>
    <r>
      <rPr>
        <sz val="7"/>
        <color theme="1"/>
        <rFont val="ＭＳ Ｐゴシック"/>
        <family val="3"/>
        <charset val="128"/>
        <scheme val="minor"/>
      </rPr>
      <t>（指定/C/推薦)</t>
    </r>
    <rPh sb="0" eb="2">
      <t>クブン</t>
    </rPh>
    <rPh sb="3" eb="5">
      <t>キョウカ</t>
    </rPh>
    <rPh sb="5" eb="7">
      <t>シテイ</t>
    </rPh>
    <rPh sb="9" eb="11">
      <t>シテイ</t>
    </rPh>
    <rPh sb="14" eb="16">
      <t>スイセン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</si>
</sst>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 &quot;¥&quot;* #,##0_ ;_ &quot;¥&quot;* \-#,##0_ ;_ &quot;¥&quot;* &quot;-&quot;_ ;_ @_ "/>
    <numFmt numFmtId="176" formatCode="&quot;¥&quot;#,##0_);[Red]\(&quot;¥&quot;#,##0\)"/>
    <numFmt numFmtId="177" formatCode="[$-F800]dddd\,\ mmmm\ dd\,\ yyyy"/>
    <numFmt numFmtId="178" formatCode="yyyy&quot;年&quot;m&quot;月&quot;d&quot;日&quot;;@"/>
    <numFmt numFmtId="179" formatCode="0_);[Red]\(0\)"/>
    <numFmt numFmtId="180" formatCode="0_);\(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uble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double">
        <color indexed="64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double">
        <color indexed="64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uble">
        <color indexed="64"/>
      </top>
      <bottom style="thin">
        <color auto="1"/>
      </bottom>
      <diagonal/>
    </border>
    <border>
      <left/>
      <right style="dotted">
        <color auto="1"/>
      </right>
      <top style="double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5" xfId="0" applyBorder="1">
      <alignment vertical="center"/>
    </xf>
    <xf numFmtId="0" fontId="4" fillId="0" borderId="0" xfId="0" applyFont="1" applyAlignment="1">
      <alignment vertical="center" shrinkToFit="1"/>
    </xf>
    <xf numFmtId="14" fontId="4" fillId="0" borderId="0" xfId="0" applyNumberFormat="1" applyFont="1" applyAlignment="1">
      <alignment vertical="center" shrinkToFit="1"/>
    </xf>
    <xf numFmtId="0" fontId="2" fillId="0" borderId="19" xfId="0" applyFont="1" applyBorder="1">
      <alignment vertical="center"/>
    </xf>
    <xf numFmtId="0" fontId="4" fillId="0" borderId="1" xfId="0" applyFont="1" applyBorder="1" applyAlignment="1">
      <alignment vertical="center" shrinkToFit="1"/>
    </xf>
    <xf numFmtId="0" fontId="6" fillId="0" borderId="0" xfId="0" applyFont="1">
      <alignment vertical="center"/>
    </xf>
    <xf numFmtId="0" fontId="8" fillId="2" borderId="0" xfId="0" applyFont="1" applyFill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>
      <alignment vertical="center"/>
    </xf>
    <xf numFmtId="176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3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 shrinkToFit="1"/>
    </xf>
    <xf numFmtId="177" fontId="7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0" fontId="6" fillId="0" borderId="0" xfId="0" applyFont="1" applyAlignment="1">
      <alignment horizontal="left" vertical="center" shrinkToFit="1"/>
    </xf>
    <xf numFmtId="14" fontId="11" fillId="0" borderId="0" xfId="0" applyNumberFormat="1" applyFont="1" applyAlignment="1">
      <alignment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/>
    </xf>
    <xf numFmtId="42" fontId="9" fillId="0" borderId="2" xfId="0" applyNumberFormat="1" applyFont="1" applyBorder="1">
      <alignment vertical="center"/>
    </xf>
    <xf numFmtId="0" fontId="9" fillId="0" borderId="0" xfId="0" applyFont="1" applyAlignment="1">
      <alignment horizontal="left" shrinkToFit="1"/>
    </xf>
    <xf numFmtId="0" fontId="9" fillId="0" borderId="0" xfId="0" applyFont="1" applyAlignment="1">
      <alignment vertical="center" shrinkToFit="1"/>
    </xf>
    <xf numFmtId="0" fontId="4" fillId="0" borderId="0" xfId="0" applyFont="1" applyAlignment="1"/>
    <xf numFmtId="0" fontId="4" fillId="0" borderId="0" xfId="0" applyFont="1" applyAlignment="1">
      <alignment horizontal="right" vertical="top" shrinkToFit="1"/>
    </xf>
    <xf numFmtId="176" fontId="4" fillId="0" borderId="0" xfId="0" applyNumberFormat="1" applyFont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56" fontId="9" fillId="0" borderId="35" xfId="0" applyNumberFormat="1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left" vertical="center"/>
      <protection locked="0"/>
    </xf>
    <xf numFmtId="0" fontId="9" fillId="0" borderId="49" xfId="0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14" fontId="9" fillId="0" borderId="3" xfId="0" applyNumberFormat="1" applyFont="1" applyBorder="1" applyAlignment="1" applyProtection="1">
      <alignment horizontal="center" vertical="center"/>
      <protection locked="0"/>
    </xf>
    <xf numFmtId="14" fontId="9" fillId="0" borderId="1" xfId="0" applyNumberFormat="1" applyFont="1" applyBorder="1" applyAlignment="1" applyProtection="1">
      <alignment horizontal="center" vertical="center"/>
      <protection locked="0"/>
    </xf>
    <xf numFmtId="14" fontId="9" fillId="0" borderId="42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9" fillId="3" borderId="32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42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14" fontId="9" fillId="3" borderId="3" xfId="0" applyNumberFormat="1" applyFont="1" applyFill="1" applyBorder="1" applyAlignment="1" applyProtection="1">
      <alignment horizontal="center" vertical="center"/>
      <protection locked="0"/>
    </xf>
    <xf numFmtId="14" fontId="9" fillId="3" borderId="1" xfId="0" applyNumberFormat="1" applyFont="1" applyFill="1" applyBorder="1" applyAlignment="1" applyProtection="1">
      <alignment horizontal="center" vertical="center"/>
      <protection locked="0"/>
    </xf>
    <xf numFmtId="14" fontId="9" fillId="3" borderId="42" xfId="0" applyNumberFormat="1" applyFont="1" applyFill="1" applyBorder="1" applyAlignment="1" applyProtection="1">
      <alignment horizontal="center" vertic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9" fillId="3" borderId="49" xfId="0" applyFont="1" applyFill="1" applyBorder="1" applyAlignment="1" applyProtection="1">
      <alignment horizontal="center" vertical="center"/>
      <protection locked="0"/>
    </xf>
    <xf numFmtId="0" fontId="9" fillId="3" borderId="50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42" fontId="9" fillId="4" borderId="2" xfId="0" applyNumberFormat="1" applyFont="1" applyFill="1" applyBorder="1">
      <alignment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 shrinkToFit="1"/>
    </xf>
    <xf numFmtId="0" fontId="3" fillId="0" borderId="0" xfId="0" applyFont="1">
      <alignment vertical="center"/>
    </xf>
    <xf numFmtId="49" fontId="9" fillId="0" borderId="55" xfId="0" applyNumberFormat="1" applyFont="1" applyBorder="1" applyAlignment="1" applyProtection="1">
      <alignment horizontal="center" vertical="center"/>
      <protection locked="0"/>
    </xf>
    <xf numFmtId="49" fontId="9" fillId="0" borderId="36" xfId="0" applyNumberFormat="1" applyFont="1" applyBorder="1" applyAlignment="1" applyProtection="1">
      <alignment horizontal="center" vertical="center"/>
      <protection locked="0"/>
    </xf>
    <xf numFmtId="49" fontId="9" fillId="0" borderId="47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14" fontId="4" fillId="0" borderId="3" xfId="0" applyNumberFormat="1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>
      <alignment horizontal="center" vertical="center" wrapText="1" shrinkToFit="1"/>
    </xf>
    <xf numFmtId="56" fontId="9" fillId="0" borderId="37" xfId="0" applyNumberFormat="1" applyFont="1" applyBorder="1" applyAlignment="1" applyProtection="1">
      <alignment horizontal="center" vertical="center" shrinkToFit="1"/>
      <protection locked="0"/>
    </xf>
    <xf numFmtId="56" fontId="9" fillId="0" borderId="22" xfId="0" applyNumberFormat="1" applyFont="1" applyBorder="1" applyAlignment="1" applyProtection="1">
      <alignment horizontal="center" vertical="center" shrinkToFit="1"/>
      <protection locked="0"/>
    </xf>
    <xf numFmtId="56" fontId="9" fillId="0" borderId="20" xfId="0" applyNumberFormat="1" applyFont="1" applyBorder="1" applyAlignment="1" applyProtection="1">
      <alignment horizontal="center" vertical="center" shrinkToFit="1"/>
      <protection locked="0"/>
    </xf>
    <xf numFmtId="176" fontId="9" fillId="0" borderId="3" xfId="0" applyNumberFormat="1" applyFont="1" applyBorder="1">
      <alignment vertical="center"/>
    </xf>
    <xf numFmtId="0" fontId="4" fillId="0" borderId="3" xfId="0" applyFont="1" applyBorder="1" applyAlignment="1" applyProtection="1">
      <alignment vertical="center" shrinkToFit="1"/>
      <protection locked="0"/>
    </xf>
    <xf numFmtId="0" fontId="9" fillId="0" borderId="14" xfId="0" applyFont="1" applyBorder="1" applyAlignment="1">
      <alignment vertical="center" shrinkToFit="1"/>
    </xf>
    <xf numFmtId="176" fontId="0" fillId="0" borderId="5" xfId="0" applyNumberFormat="1" applyBorder="1" applyAlignment="1">
      <alignment horizontal="center" vertical="center"/>
    </xf>
    <xf numFmtId="176" fontId="9" fillId="4" borderId="3" xfId="0" applyNumberFormat="1" applyFont="1" applyFill="1" applyBorder="1">
      <alignment vertical="center"/>
    </xf>
    <xf numFmtId="176" fontId="9" fillId="4" borderId="42" xfId="0" applyNumberFormat="1" applyFont="1" applyFill="1" applyBorder="1">
      <alignment vertical="center"/>
    </xf>
    <xf numFmtId="49" fontId="9" fillId="3" borderId="55" xfId="0" applyNumberFormat="1" applyFont="1" applyFill="1" applyBorder="1" applyAlignment="1" applyProtection="1">
      <alignment horizontal="center" vertical="center"/>
      <protection locked="0"/>
    </xf>
    <xf numFmtId="49" fontId="9" fillId="3" borderId="36" xfId="0" applyNumberFormat="1" applyFont="1" applyFill="1" applyBorder="1" applyAlignment="1" applyProtection="1">
      <alignment horizontal="center" vertical="center"/>
      <protection locked="0"/>
    </xf>
    <xf numFmtId="49" fontId="9" fillId="3" borderId="47" xfId="0" applyNumberFormat="1" applyFont="1" applyFill="1" applyBorder="1" applyAlignment="1" applyProtection="1">
      <alignment horizontal="center" vertical="center"/>
      <protection locked="0"/>
    </xf>
    <xf numFmtId="0" fontId="9" fillId="5" borderId="33" xfId="0" applyFont="1" applyFill="1" applyBorder="1" applyAlignment="1" applyProtection="1">
      <alignment horizontal="center" vertical="center"/>
      <protection locked="0"/>
    </xf>
    <xf numFmtId="0" fontId="9" fillId="5" borderId="34" xfId="0" applyFont="1" applyFill="1" applyBorder="1" applyAlignment="1" applyProtection="1">
      <alignment horizontal="center" vertical="center"/>
      <protection locked="0"/>
    </xf>
    <xf numFmtId="0" fontId="9" fillId="5" borderId="43" xfId="0" applyFont="1" applyFill="1" applyBorder="1" applyAlignment="1" applyProtection="1">
      <alignment horizontal="center" vertical="center"/>
      <protection locked="0"/>
    </xf>
    <xf numFmtId="0" fontId="9" fillId="5" borderId="34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Alignment="1">
      <alignment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0" fontId="4" fillId="3" borderId="3" xfId="0" applyFont="1" applyFill="1" applyBorder="1" applyAlignment="1" applyProtection="1">
      <alignment horizontal="center" vertical="center" shrinkToFit="1"/>
      <protection locked="0"/>
    </xf>
    <xf numFmtId="14" fontId="4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" xfId="0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Border="1" applyAlignment="1">
      <alignment vertical="center" shrinkToFit="1"/>
    </xf>
    <xf numFmtId="0" fontId="4" fillId="4" borderId="61" xfId="0" applyFont="1" applyFill="1" applyBorder="1" applyAlignment="1">
      <alignment vertical="center" shrinkToFit="1"/>
    </xf>
    <xf numFmtId="176" fontId="4" fillId="0" borderId="41" xfId="0" applyNumberFormat="1" applyFont="1" applyBorder="1" applyAlignment="1">
      <alignment vertical="center" shrinkToFit="1"/>
    </xf>
    <xf numFmtId="0" fontId="4" fillId="4" borderId="43" xfId="0" applyFont="1" applyFill="1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4" fillId="4" borderId="1" xfId="0" applyFont="1" applyFill="1" applyBorder="1" applyAlignment="1" applyProtection="1">
      <alignment vertical="center" shrinkToFit="1"/>
      <protection locked="0"/>
    </xf>
    <xf numFmtId="176" fontId="9" fillId="0" borderId="42" xfId="0" applyNumberFormat="1" applyFont="1" applyBorder="1">
      <alignment vertical="center"/>
    </xf>
    <xf numFmtId="176" fontId="4" fillId="0" borderId="8" xfId="0" applyNumberFormat="1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0" fontId="6" fillId="3" borderId="1" xfId="0" applyFont="1" applyFill="1" applyBorder="1" applyAlignment="1" applyProtection="1">
      <alignment horizontal="center" vertical="center" shrinkToFit="1"/>
      <protection locked="0"/>
    </xf>
    <xf numFmtId="176" fontId="3" fillId="4" borderId="7" xfId="0" applyNumberFormat="1" applyFont="1" applyFill="1" applyBorder="1" applyAlignment="1">
      <alignment horizontal="center" vertical="center" shrinkToFit="1"/>
    </xf>
    <xf numFmtId="176" fontId="3" fillId="4" borderId="0" xfId="0" applyNumberFormat="1" applyFont="1" applyFill="1" applyAlignment="1">
      <alignment horizontal="center" vertical="center" shrinkToFit="1"/>
    </xf>
    <xf numFmtId="0" fontId="3" fillId="4" borderId="0" xfId="0" applyFont="1" applyFill="1" applyAlignment="1">
      <alignment horizontal="center" vertical="center" shrinkToFit="1"/>
    </xf>
    <xf numFmtId="0" fontId="3" fillId="4" borderId="8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 shrinkToFit="1"/>
    </xf>
    <xf numFmtId="0" fontId="3" fillId="4" borderId="10" xfId="0" applyFont="1" applyFill="1" applyBorder="1" applyAlignment="1">
      <alignment horizontal="center" vertical="center" shrinkToFit="1"/>
    </xf>
    <xf numFmtId="0" fontId="3" fillId="4" borderId="11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 applyProtection="1">
      <alignment horizontal="center" vertical="center" shrinkToFit="1"/>
      <protection locked="0"/>
    </xf>
    <xf numFmtId="0" fontId="6" fillId="3" borderId="8" xfId="0" applyFont="1" applyFill="1" applyBorder="1" applyAlignment="1" applyProtection="1">
      <alignment horizontal="center" vertical="center" shrinkToFit="1"/>
      <protection locked="0"/>
    </xf>
    <xf numFmtId="0" fontId="6" fillId="3" borderId="9" xfId="0" applyFont="1" applyFill="1" applyBorder="1" applyAlignment="1" applyProtection="1">
      <alignment horizontal="center" vertical="center" shrinkToFit="1"/>
      <protection locked="0"/>
    </xf>
    <xf numFmtId="0" fontId="6" fillId="3" borderId="11" xfId="0" applyFont="1" applyFill="1" applyBorder="1" applyAlignment="1" applyProtection="1">
      <alignment horizontal="center" vertical="center" shrinkToFit="1"/>
      <protection locked="0"/>
    </xf>
    <xf numFmtId="177" fontId="10" fillId="3" borderId="7" xfId="0" applyNumberFormat="1" applyFont="1" applyFill="1" applyBorder="1" applyAlignment="1" applyProtection="1">
      <alignment horizontal="center" vertical="center" shrinkToFit="1"/>
      <protection locked="0"/>
    </xf>
    <xf numFmtId="177" fontId="10" fillId="3" borderId="0" xfId="0" applyNumberFormat="1" applyFont="1" applyFill="1" applyAlignment="1" applyProtection="1">
      <alignment horizontal="center" vertical="center" shrinkToFit="1"/>
      <protection locked="0"/>
    </xf>
    <xf numFmtId="177" fontId="10" fillId="3" borderId="8" xfId="0" applyNumberFormat="1" applyFont="1" applyFill="1" applyBorder="1" applyAlignment="1" applyProtection="1">
      <alignment horizontal="center" vertical="center" shrinkToFit="1"/>
      <protection locked="0"/>
    </xf>
    <xf numFmtId="177" fontId="10" fillId="3" borderId="9" xfId="0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0" applyNumberFormat="1" applyFont="1" applyFill="1" applyBorder="1" applyAlignment="1" applyProtection="1">
      <alignment horizontal="center" vertical="center" shrinkToFit="1"/>
      <protection locked="0"/>
    </xf>
    <xf numFmtId="177" fontId="10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3" borderId="1" xfId="0" applyFont="1" applyFill="1" applyBorder="1" applyAlignment="1" applyProtection="1">
      <alignment horizontal="center" vertical="center" shrinkToFit="1"/>
      <protection locked="0"/>
    </xf>
    <xf numFmtId="176" fontId="9" fillId="3" borderId="47" xfId="0" applyNumberFormat="1" applyFont="1" applyFill="1" applyBorder="1" applyAlignment="1" applyProtection="1">
      <alignment horizontal="center" vertical="center"/>
      <protection locked="0"/>
    </xf>
    <xf numFmtId="176" fontId="9" fillId="3" borderId="46" xfId="0" applyNumberFormat="1" applyFont="1" applyFill="1" applyBorder="1" applyAlignment="1" applyProtection="1">
      <alignment horizontal="center" vertical="center"/>
      <protection locked="0"/>
    </xf>
    <xf numFmtId="176" fontId="9" fillId="3" borderId="36" xfId="0" applyNumberFormat="1" applyFont="1" applyFill="1" applyBorder="1" applyAlignment="1" applyProtection="1">
      <alignment horizontal="center" vertical="center"/>
      <protection locked="0"/>
    </xf>
    <xf numFmtId="176" fontId="9" fillId="3" borderId="38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Border="1">
      <alignment vertical="center"/>
    </xf>
    <xf numFmtId="0" fontId="4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shrinkToFit="1"/>
    </xf>
    <xf numFmtId="0" fontId="13" fillId="3" borderId="1" xfId="1" applyFill="1" applyBorder="1" applyAlignment="1" applyProtection="1">
      <alignment horizontal="center" vertical="center" shrinkToFit="1"/>
      <protection locked="0"/>
    </xf>
    <xf numFmtId="14" fontId="4" fillId="3" borderId="12" xfId="0" applyNumberFormat="1" applyFont="1" applyFill="1" applyBorder="1" applyAlignment="1">
      <alignment horizontal="center" vertical="center" shrinkToFit="1"/>
    </xf>
    <xf numFmtId="0" fontId="4" fillId="3" borderId="15" xfId="0" applyFont="1" applyFill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4" fillId="0" borderId="0" xfId="0" applyFont="1" applyAlignment="1">
      <alignment shrinkToFit="1"/>
    </xf>
    <xf numFmtId="0" fontId="4" fillId="3" borderId="3" xfId="0" applyFont="1" applyFill="1" applyBorder="1" applyAlignment="1" applyProtection="1">
      <alignment horizontal="center" vertical="center" shrinkToFit="1"/>
      <protection locked="0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14" fontId="4" fillId="3" borderId="58" xfId="0" applyNumberFormat="1" applyFont="1" applyFill="1" applyBorder="1" applyAlignment="1">
      <alignment horizontal="center" vertical="center" shrinkToFit="1"/>
    </xf>
    <xf numFmtId="0" fontId="4" fillId="3" borderId="59" xfId="0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176" fontId="9" fillId="3" borderId="39" xfId="0" applyNumberFormat="1" applyFont="1" applyFill="1" applyBorder="1" applyAlignment="1" applyProtection="1">
      <alignment horizontal="center" vertical="center"/>
      <protection locked="0"/>
    </xf>
    <xf numFmtId="176" fontId="9" fillId="3" borderId="40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wrapText="1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wrapText="1" shrinkToFit="1"/>
    </xf>
    <xf numFmtId="0" fontId="5" fillId="0" borderId="0" xfId="0" applyFont="1" applyAlignment="1">
      <alignment horizontal="right" vertical="center" shrinkToFit="1"/>
    </xf>
    <xf numFmtId="0" fontId="6" fillId="3" borderId="10" xfId="0" applyFont="1" applyFill="1" applyBorder="1" applyAlignment="1" applyProtection="1">
      <alignment horizontal="center" vertical="center" shrinkToFit="1"/>
      <protection locked="0"/>
    </xf>
    <xf numFmtId="0" fontId="15" fillId="0" borderId="10" xfId="0" applyFont="1" applyBorder="1" applyAlignment="1">
      <alignment horizontal="center" vertical="center" shrinkToFit="1"/>
    </xf>
    <xf numFmtId="178" fontId="3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4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14" fontId="4" fillId="0" borderId="58" xfId="0" applyNumberFormat="1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14" fontId="4" fillId="0" borderId="12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176" fontId="9" fillId="0" borderId="12" xfId="0" applyNumberFormat="1" applyFont="1" applyBorder="1" applyAlignment="1" applyProtection="1">
      <alignment horizontal="center" vertical="center"/>
      <protection locked="0"/>
    </xf>
    <xf numFmtId="176" fontId="9" fillId="0" borderId="15" xfId="0" applyNumberFormat="1" applyFont="1" applyBorder="1" applyAlignment="1" applyProtection="1">
      <alignment horizontal="center" vertical="center"/>
      <protection locked="0"/>
    </xf>
    <xf numFmtId="176" fontId="9" fillId="0" borderId="60" xfId="0" applyNumberFormat="1" applyFont="1" applyBorder="1" applyAlignment="1" applyProtection="1">
      <alignment horizontal="center" vertical="center"/>
      <protection locked="0"/>
    </xf>
    <xf numFmtId="176" fontId="9" fillId="0" borderId="48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178" fontId="3" fillId="0" borderId="10" xfId="0" applyNumberFormat="1" applyFont="1" applyBorder="1" applyAlignment="1" applyProtection="1">
      <alignment horizontal="center" vertical="center" shrinkToFit="1"/>
      <protection locked="0"/>
    </xf>
    <xf numFmtId="176" fontId="9" fillId="0" borderId="58" xfId="0" applyNumberFormat="1" applyFont="1" applyBorder="1" applyAlignment="1" applyProtection="1">
      <alignment horizontal="center" vertical="center"/>
      <protection locked="0"/>
    </xf>
    <xf numFmtId="176" fontId="9" fillId="0" borderId="59" xfId="0" applyNumberFormat="1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176" fontId="3" fillId="0" borderId="7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13" fillId="0" borderId="1" xfId="1" applyFill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177" fontId="10" fillId="0" borderId="7" xfId="0" applyNumberFormat="1" applyFont="1" applyBorder="1" applyAlignment="1" applyProtection="1">
      <alignment horizontal="center" vertical="center" shrinkToFit="1"/>
      <protection locked="0"/>
    </xf>
    <xf numFmtId="177" fontId="10" fillId="0" borderId="0" xfId="0" applyNumberFormat="1" applyFont="1" applyAlignment="1" applyProtection="1">
      <alignment horizontal="center" vertical="center" shrinkToFit="1"/>
      <protection locked="0"/>
    </xf>
    <xf numFmtId="177" fontId="10" fillId="0" borderId="8" xfId="0" applyNumberFormat="1" applyFont="1" applyBorder="1" applyAlignment="1" applyProtection="1">
      <alignment horizontal="center" vertical="center" shrinkToFit="1"/>
      <protection locked="0"/>
    </xf>
    <xf numFmtId="177" fontId="10" fillId="0" borderId="9" xfId="0" applyNumberFormat="1" applyFont="1" applyBorder="1" applyAlignment="1" applyProtection="1">
      <alignment horizontal="center" vertical="center" shrinkToFit="1"/>
      <protection locked="0"/>
    </xf>
    <xf numFmtId="177" fontId="10" fillId="0" borderId="10" xfId="0" applyNumberFormat="1" applyFont="1" applyBorder="1" applyAlignment="1" applyProtection="1">
      <alignment horizontal="center" vertical="center" shrinkToFit="1"/>
      <protection locked="0"/>
    </xf>
    <xf numFmtId="177" fontId="10" fillId="0" borderId="11" xfId="0" applyNumberFormat="1" applyFont="1" applyBorder="1" applyAlignment="1" applyProtection="1">
      <alignment horizontal="center" vertical="center" shrinkToFit="1"/>
      <protection locked="0"/>
    </xf>
    <xf numFmtId="179" fontId="6" fillId="0" borderId="1" xfId="0" applyNumberFormat="1" applyFont="1" applyBorder="1" applyAlignment="1" applyProtection="1">
      <alignment horizontal="center" vertical="center" shrinkToFit="1"/>
      <protection locked="0"/>
    </xf>
    <xf numFmtId="180" fontId="13" fillId="0" borderId="1" xfId="1" applyNumberFormat="1" applyFill="1" applyBorder="1" applyAlignment="1" applyProtection="1">
      <alignment horizontal="center" vertical="center" shrinkToFit="1"/>
      <protection locked="0"/>
    </xf>
    <xf numFmtId="180" fontId="6" fillId="0" borderId="1" xfId="0" applyNumberFormat="1" applyFont="1" applyBorder="1" applyAlignment="1" applyProtection="1">
      <alignment horizontal="center" vertical="center" shrinkToFit="1"/>
      <protection locked="0"/>
    </xf>
    <xf numFmtId="176" fontId="7" fillId="0" borderId="0" xfId="0" applyNumberFormat="1" applyFont="1" applyAlignment="1">
      <alignment horizontal="center" vertical="center" shrinkToFit="1"/>
    </xf>
    <xf numFmtId="177" fontId="7" fillId="0" borderId="0" xfId="0" applyNumberFormat="1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204311</xdr:colOff>
      <xdr:row>3</xdr:row>
      <xdr:rowOff>5238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0502137-5986-4F8F-A3B0-A2F6D4DA3176}"/>
            </a:ext>
          </a:extLst>
        </xdr:cNvPr>
        <xdr:cNvSpPr/>
      </xdr:nvSpPr>
      <xdr:spPr>
        <a:xfrm>
          <a:off x="83820" y="91440"/>
          <a:ext cx="1697831" cy="645318"/>
        </a:xfrm>
        <a:prstGeom prst="rect">
          <a:avLst/>
        </a:prstGeom>
        <a:solidFill>
          <a:srgbClr val="FFFF00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chemeClr val="tx2"/>
              </a:solidFill>
            </a:rPr>
            <a:t>見本</a:t>
          </a:r>
        </a:p>
      </xdr:txBody>
    </xdr:sp>
    <xdr:clientData/>
  </xdr:twoCellAnchor>
  <xdr:twoCellAnchor>
    <xdr:from>
      <xdr:col>4</xdr:col>
      <xdr:colOff>428625</xdr:colOff>
      <xdr:row>2</xdr:row>
      <xdr:rowOff>219075</xdr:rowOff>
    </xdr:from>
    <xdr:to>
      <xdr:col>6</xdr:col>
      <xdr:colOff>511969</xdr:colOff>
      <xdr:row>3</xdr:row>
      <xdr:rowOff>97631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E5A64DA6-1B94-4724-AF8F-A0FB99062BDE}"/>
            </a:ext>
          </a:extLst>
        </xdr:cNvPr>
        <xdr:cNvSpPr/>
      </xdr:nvSpPr>
      <xdr:spPr>
        <a:xfrm>
          <a:off x="2628900" y="638175"/>
          <a:ext cx="912019" cy="202406"/>
        </a:xfrm>
        <a:prstGeom prst="borderCallout1">
          <a:avLst>
            <a:gd name="adj1" fmla="val 130515"/>
            <a:gd name="adj2" fmla="val 36373"/>
            <a:gd name="adj3" fmla="val 388971"/>
            <a:gd name="adj4" fmla="val -1862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2"/>
              </a:solidFill>
            </a:rPr>
            <a:t>所属名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851059</xdr:colOff>
      <xdr:row>4</xdr:row>
      <xdr:rowOff>202406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49137D80-A34B-47DC-B668-3ADA7C6D3611}"/>
            </a:ext>
          </a:extLst>
        </xdr:cNvPr>
        <xdr:cNvSpPr/>
      </xdr:nvSpPr>
      <xdr:spPr>
        <a:xfrm>
          <a:off x="8315325" y="895350"/>
          <a:ext cx="851059" cy="202406"/>
        </a:xfrm>
        <a:prstGeom prst="borderCallout1">
          <a:avLst>
            <a:gd name="adj1" fmla="val 130515"/>
            <a:gd name="adj2" fmla="val 36373"/>
            <a:gd name="adj3" fmla="val 265441"/>
            <a:gd name="adj4" fmla="val -421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2"/>
              </a:solidFill>
            </a:rPr>
            <a:t>電話番号</a:t>
          </a:r>
        </a:p>
      </xdr:txBody>
    </xdr:sp>
    <xdr:clientData/>
  </xdr:twoCellAnchor>
  <xdr:twoCellAnchor>
    <xdr:from>
      <xdr:col>20</xdr:col>
      <xdr:colOff>333375</xdr:colOff>
      <xdr:row>1</xdr:row>
      <xdr:rowOff>0</xdr:rowOff>
    </xdr:from>
    <xdr:to>
      <xdr:col>21</xdr:col>
      <xdr:colOff>1047750</xdr:colOff>
      <xdr:row>3</xdr:row>
      <xdr:rowOff>47625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E07B8C24-22F9-45FC-B4A7-24E84D044D9A}"/>
            </a:ext>
          </a:extLst>
        </xdr:cNvPr>
        <xdr:cNvSpPr/>
      </xdr:nvSpPr>
      <xdr:spPr>
        <a:xfrm>
          <a:off x="12058650" y="95250"/>
          <a:ext cx="1809750" cy="695325"/>
        </a:xfrm>
        <a:prstGeom prst="borderCallout1">
          <a:avLst>
            <a:gd name="adj1" fmla="val 105800"/>
            <a:gd name="adj2" fmla="val 75161"/>
            <a:gd name="adj3" fmla="val 190222"/>
            <a:gd name="adj4" fmla="val 10384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2"/>
              </a:solidFill>
            </a:rPr>
            <a:t>申込される日</a:t>
          </a:r>
          <a:endParaRPr kumimoji="1" lang="en-US" altLang="ja-JP" sz="1100">
            <a:solidFill>
              <a:schemeClr val="tx2"/>
            </a:solidFill>
          </a:endParaRPr>
        </a:p>
        <a:p>
          <a:pPr algn="ctr"/>
          <a:r>
            <a:rPr kumimoji="1" lang="ja-JP" altLang="en-US" sz="1100">
              <a:solidFill>
                <a:schemeClr val="tx2"/>
              </a:solidFill>
            </a:rPr>
            <a:t>〇〇〇〇年〇月〇日と</a:t>
          </a:r>
          <a:endParaRPr kumimoji="1" lang="en-US" altLang="ja-JP" sz="1100">
            <a:solidFill>
              <a:schemeClr val="tx2"/>
            </a:solidFill>
          </a:endParaRPr>
        </a:p>
        <a:p>
          <a:pPr algn="ctr"/>
          <a:r>
            <a:rPr kumimoji="1" lang="ja-JP" altLang="en-US" sz="1100">
              <a:solidFill>
                <a:schemeClr val="tx2"/>
              </a:solidFill>
            </a:rPr>
            <a:t>必ず入力してください</a:t>
          </a:r>
        </a:p>
      </xdr:txBody>
    </xdr:sp>
    <xdr:clientData/>
  </xdr:twoCellAnchor>
  <xdr:twoCellAnchor>
    <xdr:from>
      <xdr:col>2</xdr:col>
      <xdr:colOff>38101</xdr:colOff>
      <xdr:row>12</xdr:row>
      <xdr:rowOff>133349</xdr:rowOff>
    </xdr:from>
    <xdr:to>
      <xdr:col>8</xdr:col>
      <xdr:colOff>85727</xdr:colOff>
      <xdr:row>14</xdr:row>
      <xdr:rowOff>47625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FBDA3DA7-75AC-42D7-91B4-0B9F2AC2076C}"/>
            </a:ext>
          </a:extLst>
        </xdr:cNvPr>
        <xdr:cNvSpPr/>
      </xdr:nvSpPr>
      <xdr:spPr>
        <a:xfrm>
          <a:off x="352426" y="3562349"/>
          <a:ext cx="3590926" cy="1019176"/>
        </a:xfrm>
        <a:prstGeom prst="borderCallout1">
          <a:avLst>
            <a:gd name="adj1" fmla="val -3734"/>
            <a:gd name="adj2" fmla="val 20413"/>
            <a:gd name="adj3" fmla="val -55920"/>
            <a:gd name="adj4" fmla="val 3541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指定：強化指定タイム</a:t>
          </a:r>
          <a:r>
            <a:rPr kumimoji="1" lang="en-US" altLang="ja-JP" sz="1100">
              <a:solidFill>
                <a:schemeClr val="tx2"/>
              </a:solidFill>
            </a:rPr>
            <a:t>A</a:t>
          </a:r>
          <a:r>
            <a:rPr kumimoji="1" lang="ja-JP" altLang="en-US" sz="1100">
              <a:solidFill>
                <a:schemeClr val="tx2"/>
              </a:solidFill>
            </a:rPr>
            <a:t>・</a:t>
          </a:r>
          <a:r>
            <a:rPr kumimoji="1" lang="en-US" altLang="ja-JP" sz="1100">
              <a:solidFill>
                <a:schemeClr val="tx2"/>
              </a:solidFill>
            </a:rPr>
            <a:t>B</a:t>
          </a:r>
          <a:r>
            <a:rPr kumimoji="1" lang="ja-JP" altLang="en-US" sz="1100">
              <a:solidFill>
                <a:schemeClr val="tx2"/>
              </a:solidFill>
            </a:rPr>
            <a:t>突破選手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en-US" altLang="ja-JP" sz="1100">
              <a:solidFill>
                <a:schemeClr val="tx2"/>
              </a:solidFill>
            </a:rPr>
            <a:t>C</a:t>
          </a:r>
          <a:r>
            <a:rPr kumimoji="1" lang="ja-JP" altLang="en-US" sz="1100">
              <a:solidFill>
                <a:schemeClr val="tx2"/>
              </a:solidFill>
            </a:rPr>
            <a:t>：</a:t>
          </a:r>
          <a:r>
            <a:rPr kumimoji="1" lang="en-US" altLang="ja-JP" sz="1100">
              <a:solidFill>
                <a:schemeClr val="tx2"/>
              </a:solidFill>
            </a:rPr>
            <a:t>A</a:t>
          </a:r>
          <a:r>
            <a:rPr kumimoji="1" lang="ja-JP" altLang="en-US" sz="1100">
              <a:solidFill>
                <a:schemeClr val="tx2"/>
              </a:solidFill>
            </a:rPr>
            <a:t>・</a:t>
          </a:r>
          <a:r>
            <a:rPr kumimoji="1" lang="en-US" altLang="ja-JP" sz="1100">
              <a:solidFill>
                <a:schemeClr val="tx2"/>
              </a:solidFill>
            </a:rPr>
            <a:t>B</a:t>
          </a:r>
          <a:r>
            <a:rPr kumimoji="1" lang="ja-JP" altLang="en-US" sz="1100">
              <a:solidFill>
                <a:schemeClr val="tx2"/>
              </a:solidFill>
            </a:rPr>
            <a:t>強化指定タイムが突破できていない全中タイム</a:t>
          </a:r>
          <a:r>
            <a:rPr kumimoji="1" lang="en-US" altLang="ja-JP" sz="1100">
              <a:solidFill>
                <a:schemeClr val="tx2"/>
              </a:solidFill>
            </a:rPr>
            <a:t>95</a:t>
          </a:r>
          <a:r>
            <a:rPr kumimoji="1" lang="ja-JP" altLang="en-US" sz="1100">
              <a:solidFill>
                <a:schemeClr val="tx2"/>
              </a:solidFill>
            </a:rPr>
            <a:t>％　　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　以上の選手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推薦：コーチ推薦</a:t>
          </a:r>
        </a:p>
      </xdr:txBody>
    </xdr:sp>
    <xdr:clientData/>
  </xdr:twoCellAnchor>
  <xdr:twoCellAnchor>
    <xdr:from>
      <xdr:col>14</xdr:col>
      <xdr:colOff>104775</xdr:colOff>
      <xdr:row>13</xdr:row>
      <xdr:rowOff>457200</xdr:rowOff>
    </xdr:from>
    <xdr:to>
      <xdr:col>17</xdr:col>
      <xdr:colOff>171450</xdr:colOff>
      <xdr:row>14</xdr:row>
      <xdr:rowOff>171451</xdr:rowOff>
    </xdr:to>
    <xdr:sp macro="" textlink="">
      <xdr:nvSpPr>
        <xdr:cNvPr id="7" name="吹き出し: 線 6">
          <a:extLst>
            <a:ext uri="{FF2B5EF4-FFF2-40B4-BE49-F238E27FC236}">
              <a16:creationId xmlns:a16="http://schemas.microsoft.com/office/drawing/2014/main" id="{FB9035CA-A265-4209-9A00-1B0EB2AA0B21}"/>
            </a:ext>
          </a:extLst>
        </xdr:cNvPr>
        <xdr:cNvSpPr/>
      </xdr:nvSpPr>
      <xdr:spPr>
        <a:xfrm>
          <a:off x="6448425" y="4438650"/>
          <a:ext cx="2105025" cy="266701"/>
        </a:xfrm>
        <a:prstGeom prst="borderCallout1">
          <a:avLst>
            <a:gd name="adj1" fmla="val -22426"/>
            <a:gd name="adj2" fmla="val 55196"/>
            <a:gd name="adj3" fmla="val -399466"/>
            <a:gd name="adj4" fmla="val 43043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2"/>
              </a:solidFill>
            </a:rPr>
            <a:t>男または女を選択してください</a:t>
          </a:r>
        </a:p>
      </xdr:txBody>
    </xdr:sp>
    <xdr:clientData/>
  </xdr:twoCellAnchor>
  <xdr:twoCellAnchor>
    <xdr:from>
      <xdr:col>16</xdr:col>
      <xdr:colOff>733425</xdr:colOff>
      <xdr:row>12</xdr:row>
      <xdr:rowOff>466725</xdr:rowOff>
    </xdr:from>
    <xdr:to>
      <xdr:col>19</xdr:col>
      <xdr:colOff>647700</xdr:colOff>
      <xdr:row>13</xdr:row>
      <xdr:rowOff>390525</xdr:rowOff>
    </xdr:to>
    <xdr:sp macro="" textlink="">
      <xdr:nvSpPr>
        <xdr:cNvPr id="9" name="吹き出し: 線 8">
          <a:extLst>
            <a:ext uri="{FF2B5EF4-FFF2-40B4-BE49-F238E27FC236}">
              <a16:creationId xmlns:a16="http://schemas.microsoft.com/office/drawing/2014/main" id="{6B9A4BA2-6DFB-4EA2-A5B8-A7A9FE8BA6BE}"/>
            </a:ext>
          </a:extLst>
        </xdr:cNvPr>
        <xdr:cNvSpPr/>
      </xdr:nvSpPr>
      <xdr:spPr>
        <a:xfrm>
          <a:off x="9048750" y="3895725"/>
          <a:ext cx="2047875" cy="476250"/>
        </a:xfrm>
        <a:prstGeom prst="borderCallout1">
          <a:avLst>
            <a:gd name="adj1" fmla="val -22426"/>
            <a:gd name="adj2" fmla="val 55196"/>
            <a:gd name="adj3" fmla="val -112705"/>
            <a:gd name="adj4" fmla="val 335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2"/>
              </a:solidFill>
            </a:rPr>
            <a:t>〇〇〇〇</a:t>
          </a:r>
          <a:r>
            <a:rPr kumimoji="1" lang="en-US" altLang="ja-JP" sz="1100">
              <a:solidFill>
                <a:schemeClr val="tx2"/>
              </a:solidFill>
            </a:rPr>
            <a:t>/</a:t>
          </a:r>
          <a:r>
            <a:rPr kumimoji="1" lang="ja-JP" altLang="en-US" sz="1100">
              <a:solidFill>
                <a:schemeClr val="tx2"/>
              </a:solidFill>
            </a:rPr>
            <a:t>〇</a:t>
          </a:r>
          <a:r>
            <a:rPr kumimoji="1" lang="en-US" altLang="ja-JP" sz="1100">
              <a:solidFill>
                <a:schemeClr val="tx2"/>
              </a:solidFill>
            </a:rPr>
            <a:t>/</a:t>
          </a:r>
          <a:r>
            <a:rPr kumimoji="1" lang="ja-JP" altLang="en-US" sz="1100">
              <a:solidFill>
                <a:schemeClr val="tx2"/>
              </a:solidFill>
            </a:rPr>
            <a:t>〇と</a:t>
          </a:r>
          <a:endParaRPr kumimoji="1" lang="en-US" altLang="ja-JP" sz="1100">
            <a:solidFill>
              <a:schemeClr val="tx2"/>
            </a:solidFill>
          </a:endParaRPr>
        </a:p>
        <a:p>
          <a:pPr algn="ctr"/>
          <a:r>
            <a:rPr kumimoji="1" lang="ja-JP" altLang="en-US" sz="1100">
              <a:solidFill>
                <a:schemeClr val="tx2"/>
              </a:solidFill>
            </a:rPr>
            <a:t>必ず入力してください</a:t>
          </a:r>
        </a:p>
      </xdr:txBody>
    </xdr:sp>
    <xdr:clientData/>
  </xdr:twoCellAnchor>
  <xdr:twoCellAnchor>
    <xdr:from>
      <xdr:col>17</xdr:col>
      <xdr:colOff>381000</xdr:colOff>
      <xdr:row>3</xdr:row>
      <xdr:rowOff>57150</xdr:rowOff>
    </xdr:from>
    <xdr:to>
      <xdr:col>20</xdr:col>
      <xdr:colOff>57150</xdr:colOff>
      <xdr:row>6</xdr:row>
      <xdr:rowOff>85725</xdr:rowOff>
    </xdr:to>
    <xdr:sp macro="" textlink="">
      <xdr:nvSpPr>
        <xdr:cNvPr id="11" name="吹き出し: 線 10">
          <a:extLst>
            <a:ext uri="{FF2B5EF4-FFF2-40B4-BE49-F238E27FC236}">
              <a16:creationId xmlns:a16="http://schemas.microsoft.com/office/drawing/2014/main" id="{3FDD4BE7-5534-45CB-96CC-6F1E0B5484B4}"/>
            </a:ext>
          </a:extLst>
        </xdr:cNvPr>
        <xdr:cNvSpPr/>
      </xdr:nvSpPr>
      <xdr:spPr>
        <a:xfrm>
          <a:off x="9591675" y="800100"/>
          <a:ext cx="2190750" cy="695325"/>
        </a:xfrm>
        <a:prstGeom prst="borderCallout1">
          <a:avLst>
            <a:gd name="adj1" fmla="val 105800"/>
            <a:gd name="adj2" fmla="val 75161"/>
            <a:gd name="adj3" fmla="val 249126"/>
            <a:gd name="adj4" fmla="val 11850"/>
          </a:avLst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申込日と生年月日が入力されると</a:t>
          </a:r>
          <a:endParaRPr kumimoji="1" lang="en-US" altLang="ja-JP" sz="1100">
            <a:solidFill>
              <a:srgbClr val="00B050"/>
            </a:solidFill>
          </a:endParaRPr>
        </a:p>
        <a:p>
          <a:pPr algn="ctr"/>
          <a:r>
            <a:rPr kumimoji="1" lang="ja-JP" altLang="en-US" sz="1100">
              <a:solidFill>
                <a:srgbClr val="00B050"/>
              </a:solidFill>
            </a:rPr>
            <a:t>年齢と学年は自動入力されます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15</xdr:col>
      <xdr:colOff>142874</xdr:colOff>
      <xdr:row>20</xdr:row>
      <xdr:rowOff>438149</xdr:rowOff>
    </xdr:from>
    <xdr:to>
      <xdr:col>18</xdr:col>
      <xdr:colOff>314324</xdr:colOff>
      <xdr:row>21</xdr:row>
      <xdr:rowOff>428625</xdr:rowOff>
    </xdr:to>
    <xdr:sp macro="" textlink="">
      <xdr:nvSpPr>
        <xdr:cNvPr id="13" name="吹き出し: 線 12">
          <a:extLst>
            <a:ext uri="{FF2B5EF4-FFF2-40B4-BE49-F238E27FC236}">
              <a16:creationId xmlns:a16="http://schemas.microsoft.com/office/drawing/2014/main" id="{1106E936-8BFB-4DFD-980D-B60336538875}"/>
            </a:ext>
          </a:extLst>
        </xdr:cNvPr>
        <xdr:cNvSpPr/>
      </xdr:nvSpPr>
      <xdr:spPr>
        <a:xfrm>
          <a:off x="8096249" y="8286749"/>
          <a:ext cx="2047875" cy="542926"/>
        </a:xfrm>
        <a:prstGeom prst="borderCallout1">
          <a:avLst>
            <a:gd name="adj1" fmla="val 109153"/>
            <a:gd name="adj2" fmla="val 52870"/>
            <a:gd name="adj3" fmla="val 164768"/>
            <a:gd name="adj4" fmla="val -2692"/>
          </a:avLst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自動入力されます</a:t>
          </a:r>
          <a:endParaRPr kumimoji="1" lang="en-US" altLang="ja-JP" sz="1100">
            <a:solidFill>
              <a:srgbClr val="00B050"/>
            </a:solidFill>
          </a:endParaRPr>
        </a:p>
        <a:p>
          <a:pPr algn="ctr"/>
          <a:r>
            <a:rPr kumimoji="1" lang="ja-JP" altLang="en-US" sz="1100">
              <a:solidFill>
                <a:srgbClr val="00B050"/>
              </a:solidFill>
            </a:rPr>
            <a:t>確認してください</a:t>
          </a:r>
        </a:p>
      </xdr:txBody>
    </xdr:sp>
    <xdr:clientData/>
  </xdr:twoCellAnchor>
  <xdr:twoCellAnchor>
    <xdr:from>
      <xdr:col>2</xdr:col>
      <xdr:colOff>95249</xdr:colOff>
      <xdr:row>31</xdr:row>
      <xdr:rowOff>19049</xdr:rowOff>
    </xdr:from>
    <xdr:to>
      <xdr:col>4</xdr:col>
      <xdr:colOff>390525</xdr:colOff>
      <xdr:row>32</xdr:row>
      <xdr:rowOff>238125</xdr:rowOff>
    </xdr:to>
    <xdr:sp macro="" textlink="">
      <xdr:nvSpPr>
        <xdr:cNvPr id="15" name="吹き出し: 線 14">
          <a:extLst>
            <a:ext uri="{FF2B5EF4-FFF2-40B4-BE49-F238E27FC236}">
              <a16:creationId xmlns:a16="http://schemas.microsoft.com/office/drawing/2014/main" id="{B18F4A47-A06C-4A4F-954D-A4AA1AA8BF09}"/>
            </a:ext>
          </a:extLst>
        </xdr:cNvPr>
        <xdr:cNvSpPr/>
      </xdr:nvSpPr>
      <xdr:spPr>
        <a:xfrm>
          <a:off x="409574" y="11820524"/>
          <a:ext cx="2181226" cy="542926"/>
        </a:xfrm>
        <a:prstGeom prst="borderCallout1">
          <a:avLst>
            <a:gd name="adj1" fmla="val -22426"/>
            <a:gd name="adj2" fmla="val 55196"/>
            <a:gd name="adj3" fmla="val -35232"/>
            <a:gd name="adj4" fmla="val 116293"/>
          </a:avLst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シートごとの合計があっているか確認してください</a:t>
          </a:r>
        </a:p>
      </xdr:txBody>
    </xdr:sp>
    <xdr:clientData/>
  </xdr:twoCellAnchor>
  <xdr:twoCellAnchor>
    <xdr:from>
      <xdr:col>10</xdr:col>
      <xdr:colOff>428625</xdr:colOff>
      <xdr:row>26</xdr:row>
      <xdr:rowOff>266700</xdr:rowOff>
    </xdr:from>
    <xdr:to>
      <xdr:col>14</xdr:col>
      <xdr:colOff>0</xdr:colOff>
      <xdr:row>27</xdr:row>
      <xdr:rowOff>295275</xdr:rowOff>
    </xdr:to>
    <xdr:sp macro="" textlink="">
      <xdr:nvSpPr>
        <xdr:cNvPr id="16" name="吹き出し: 線 15">
          <a:extLst>
            <a:ext uri="{FF2B5EF4-FFF2-40B4-BE49-F238E27FC236}">
              <a16:creationId xmlns:a16="http://schemas.microsoft.com/office/drawing/2014/main" id="{33060855-0A50-45AA-A36F-98A08B7CA22C}"/>
            </a:ext>
          </a:extLst>
        </xdr:cNvPr>
        <xdr:cNvSpPr/>
      </xdr:nvSpPr>
      <xdr:spPr>
        <a:xfrm>
          <a:off x="5114925" y="10448925"/>
          <a:ext cx="1809750" cy="352425"/>
        </a:xfrm>
        <a:prstGeom prst="borderCallout1">
          <a:avLst>
            <a:gd name="adj1" fmla="val 105800"/>
            <a:gd name="adj2" fmla="val 75161"/>
            <a:gd name="adj3" fmla="val 190222"/>
            <a:gd name="adj4" fmla="val 10384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2"/>
              </a:solidFill>
            </a:rPr>
            <a:t>入力してください</a:t>
          </a:r>
        </a:p>
      </xdr:txBody>
    </xdr:sp>
    <xdr:clientData/>
  </xdr:twoCellAnchor>
  <xdr:twoCellAnchor>
    <xdr:from>
      <xdr:col>14</xdr:col>
      <xdr:colOff>152400</xdr:colOff>
      <xdr:row>26</xdr:row>
      <xdr:rowOff>152400</xdr:rowOff>
    </xdr:from>
    <xdr:to>
      <xdr:col>16</xdr:col>
      <xdr:colOff>819150</xdr:colOff>
      <xdr:row>27</xdr:row>
      <xdr:rowOff>295275</xdr:rowOff>
    </xdr:to>
    <xdr:sp macro="" textlink="">
      <xdr:nvSpPr>
        <xdr:cNvPr id="17" name="吹き出し: 線 16">
          <a:extLst>
            <a:ext uri="{FF2B5EF4-FFF2-40B4-BE49-F238E27FC236}">
              <a16:creationId xmlns:a16="http://schemas.microsoft.com/office/drawing/2014/main" id="{CFAAD675-1342-4DD9-8D60-DAAEDB68CD42}"/>
            </a:ext>
          </a:extLst>
        </xdr:cNvPr>
        <xdr:cNvSpPr/>
      </xdr:nvSpPr>
      <xdr:spPr>
        <a:xfrm>
          <a:off x="7324725" y="10334625"/>
          <a:ext cx="1809750" cy="466725"/>
        </a:xfrm>
        <a:prstGeom prst="borderCallout1">
          <a:avLst>
            <a:gd name="adj1" fmla="val 105800"/>
            <a:gd name="adj2" fmla="val 75161"/>
            <a:gd name="adj3" fmla="val 190222"/>
            <a:gd name="adj4" fmla="val 10384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2"/>
              </a:solidFill>
            </a:rPr>
            <a:t>○○○○年○月〇日と</a:t>
          </a:r>
          <a:endParaRPr kumimoji="1" lang="en-US" altLang="ja-JP" sz="1100">
            <a:solidFill>
              <a:schemeClr val="tx2"/>
            </a:solidFill>
          </a:endParaRPr>
        </a:p>
        <a:p>
          <a:pPr algn="ctr"/>
          <a:r>
            <a:rPr kumimoji="1" lang="ja-JP" altLang="en-US" sz="1100">
              <a:solidFill>
                <a:schemeClr val="tx2"/>
              </a:solidFill>
            </a:rPr>
            <a:t>入力してください</a:t>
          </a:r>
        </a:p>
      </xdr:txBody>
    </xdr:sp>
    <xdr:clientData/>
  </xdr:twoCellAnchor>
  <xdr:twoCellAnchor>
    <xdr:from>
      <xdr:col>21</xdr:col>
      <xdr:colOff>476250</xdr:colOff>
      <xdr:row>27</xdr:row>
      <xdr:rowOff>95250</xdr:rowOff>
    </xdr:from>
    <xdr:to>
      <xdr:col>22</xdr:col>
      <xdr:colOff>1190625</xdr:colOff>
      <xdr:row>28</xdr:row>
      <xdr:rowOff>123825</xdr:rowOff>
    </xdr:to>
    <xdr:sp macro="" textlink="">
      <xdr:nvSpPr>
        <xdr:cNvPr id="18" name="吹き出し: 線 17">
          <a:extLst>
            <a:ext uri="{FF2B5EF4-FFF2-40B4-BE49-F238E27FC236}">
              <a16:creationId xmlns:a16="http://schemas.microsoft.com/office/drawing/2014/main" id="{F9A0A51A-5159-4C21-AFB4-162D1D0541B1}"/>
            </a:ext>
          </a:extLst>
        </xdr:cNvPr>
        <xdr:cNvSpPr/>
      </xdr:nvSpPr>
      <xdr:spPr>
        <a:xfrm>
          <a:off x="13296900" y="10601325"/>
          <a:ext cx="1809750" cy="352425"/>
        </a:xfrm>
        <a:prstGeom prst="borderCallout1">
          <a:avLst>
            <a:gd name="adj1" fmla="val 105800"/>
            <a:gd name="adj2" fmla="val 75161"/>
            <a:gd name="adj3" fmla="val 160492"/>
            <a:gd name="adj4" fmla="val 3857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2"/>
              </a:solidFill>
            </a:rPr>
            <a:t>入力してください</a:t>
          </a:r>
        </a:p>
      </xdr:txBody>
    </xdr:sp>
    <xdr:clientData/>
  </xdr:twoCellAnchor>
  <xdr:twoCellAnchor>
    <xdr:from>
      <xdr:col>20</xdr:col>
      <xdr:colOff>942974</xdr:colOff>
      <xdr:row>22</xdr:row>
      <xdr:rowOff>114299</xdr:rowOff>
    </xdr:from>
    <xdr:to>
      <xdr:col>22</xdr:col>
      <xdr:colOff>857250</xdr:colOff>
      <xdr:row>24</xdr:row>
      <xdr:rowOff>9525</xdr:rowOff>
    </xdr:to>
    <xdr:sp macro="" textlink="">
      <xdr:nvSpPr>
        <xdr:cNvPr id="19" name="吹き出し: 線 18">
          <a:extLst>
            <a:ext uri="{FF2B5EF4-FFF2-40B4-BE49-F238E27FC236}">
              <a16:creationId xmlns:a16="http://schemas.microsoft.com/office/drawing/2014/main" id="{DBA3E939-1FED-4408-AD25-23E584503484}"/>
            </a:ext>
          </a:extLst>
        </xdr:cNvPr>
        <xdr:cNvSpPr/>
      </xdr:nvSpPr>
      <xdr:spPr>
        <a:xfrm>
          <a:off x="11839574" y="9067799"/>
          <a:ext cx="2105026" cy="561976"/>
        </a:xfrm>
        <a:prstGeom prst="borderCallout1">
          <a:avLst>
            <a:gd name="adj1" fmla="val 111138"/>
            <a:gd name="adj2" fmla="val 47290"/>
            <a:gd name="adj3" fmla="val 187748"/>
            <a:gd name="adj4" fmla="val 81494"/>
          </a:avLst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自動入力されます</a:t>
          </a:r>
          <a:endParaRPr kumimoji="1" lang="en-US" altLang="ja-JP" sz="1100">
            <a:solidFill>
              <a:srgbClr val="00B050"/>
            </a:solidFill>
          </a:endParaRPr>
        </a:p>
        <a:p>
          <a:pPr algn="ctr"/>
          <a:r>
            <a:rPr kumimoji="1" lang="ja-JP" altLang="en-US" sz="1100">
              <a:solidFill>
                <a:srgbClr val="00B050"/>
              </a:solidFill>
            </a:rPr>
            <a:t>確認してください</a:t>
          </a:r>
        </a:p>
      </xdr:txBody>
    </xdr:sp>
    <xdr:clientData/>
  </xdr:twoCellAnchor>
  <xdr:twoCellAnchor>
    <xdr:from>
      <xdr:col>5</xdr:col>
      <xdr:colOff>28575</xdr:colOff>
      <xdr:row>14</xdr:row>
      <xdr:rowOff>352425</xdr:rowOff>
    </xdr:from>
    <xdr:to>
      <xdr:col>19</xdr:col>
      <xdr:colOff>76200</xdr:colOff>
      <xdr:row>18</xdr:row>
      <xdr:rowOff>9525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F39E73D4-59D9-428B-9D7D-E9E080049C02}"/>
            </a:ext>
          </a:extLst>
        </xdr:cNvPr>
        <xdr:cNvSpPr/>
      </xdr:nvSpPr>
      <xdr:spPr>
        <a:xfrm>
          <a:off x="2847975" y="4886325"/>
          <a:ext cx="6848475" cy="1866900"/>
        </a:xfrm>
        <a:prstGeom prst="rect">
          <a:avLst/>
        </a:prstGeom>
        <a:solidFill>
          <a:schemeClr val="bg1"/>
        </a:solidFill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chemeClr val="accent5">
                  <a:lumMod val="60000"/>
                  <a:lumOff val="40000"/>
                </a:schemeClr>
              </a:solidFill>
            </a:rPr>
            <a:t>※</a:t>
          </a:r>
          <a:r>
            <a:rPr kumimoji="1" lang="ja-JP" altLang="en-US" sz="1600" b="1">
              <a:solidFill>
                <a:schemeClr val="accent5">
                  <a:lumMod val="60000"/>
                  <a:lumOff val="40000"/>
                </a:schemeClr>
              </a:solidFill>
            </a:rPr>
            <a:t>青色のセルが入力できるエリアになっています。</a:t>
          </a:r>
          <a:endParaRPr kumimoji="1" lang="en-US" altLang="ja-JP" sz="1600" b="1">
            <a:solidFill>
              <a:schemeClr val="accent5">
                <a:lumMod val="60000"/>
                <a:lumOff val="40000"/>
              </a:schemeClr>
            </a:solidFill>
          </a:endParaRPr>
        </a:p>
        <a:p>
          <a:pPr algn="l"/>
          <a:r>
            <a:rPr kumimoji="1" lang="en-US" altLang="ja-JP" sz="1600" b="1">
              <a:solidFill>
                <a:schemeClr val="accent3">
                  <a:lumMod val="75000"/>
                </a:schemeClr>
              </a:solidFill>
            </a:rPr>
            <a:t>※</a:t>
          </a:r>
          <a:r>
            <a:rPr kumimoji="1" lang="ja-JP" altLang="en-US" sz="1600" b="1">
              <a:solidFill>
                <a:schemeClr val="accent3">
                  <a:lumMod val="75000"/>
                </a:schemeClr>
              </a:solidFill>
            </a:rPr>
            <a:t>緑色のセルは自動入力されるエリアになっています。</a:t>
          </a:r>
          <a:endParaRPr kumimoji="1" lang="en-US" altLang="ja-JP" sz="1600" b="1">
            <a:solidFill>
              <a:schemeClr val="accent3">
                <a:lumMod val="75000"/>
              </a:schemeClr>
            </a:solidFill>
          </a:endParaRPr>
        </a:p>
        <a:p>
          <a:pPr algn="l"/>
          <a:r>
            <a:rPr kumimoji="1" lang="en-US" altLang="ja-JP" sz="1600" b="1">
              <a:solidFill>
                <a:schemeClr val="accent6">
                  <a:lumMod val="75000"/>
                </a:schemeClr>
              </a:solidFill>
            </a:rPr>
            <a:t>※</a:t>
          </a:r>
          <a:r>
            <a:rPr kumimoji="1" lang="ja-JP" altLang="en-US" sz="1600" b="1">
              <a:solidFill>
                <a:schemeClr val="accent6">
                  <a:lumMod val="75000"/>
                </a:schemeClr>
              </a:solidFill>
            </a:rPr>
            <a:t>茶色は、必要であれば記入してください。</a:t>
          </a:r>
          <a:endParaRPr kumimoji="1" lang="en-US" altLang="ja-JP" sz="1600" b="1">
            <a:solidFill>
              <a:schemeClr val="accent6">
                <a:lumMod val="75000"/>
              </a:schemeClr>
            </a:solidFill>
          </a:endParaRPr>
        </a:p>
        <a:p>
          <a:pPr algn="l"/>
          <a:endParaRPr kumimoji="1" lang="en-US" altLang="ja-JP" sz="1000" b="1">
            <a:solidFill>
              <a:schemeClr val="accent6">
                <a:lumMod val="75000"/>
              </a:schemeClr>
            </a:solidFill>
          </a:endParaRPr>
        </a:p>
        <a:p>
          <a:pPr algn="l"/>
          <a:r>
            <a:rPr kumimoji="1" lang="en-US" altLang="ja-JP" sz="1600" b="1">
              <a:solidFill>
                <a:sysClr val="windowText" lastClr="000000"/>
              </a:solidFill>
            </a:rPr>
            <a:t>※</a:t>
          </a:r>
          <a:r>
            <a:rPr kumimoji="1" lang="ja-JP" altLang="en-US" sz="1600" b="1">
              <a:solidFill>
                <a:sysClr val="windowText" lastClr="000000"/>
              </a:solidFill>
            </a:rPr>
            <a:t> 人数が１２名を超える場合にはシート②③をお使いください。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　   シート②③については、選手関係以外の入力項目は①のシート内容を反映　　　　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　　します。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endParaRPr kumimoji="1" lang="en-US" altLang="ja-JP" sz="1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190500</xdr:colOff>
      <xdr:row>12</xdr:row>
      <xdr:rowOff>323850</xdr:rowOff>
    </xdr:from>
    <xdr:to>
      <xdr:col>14</xdr:col>
      <xdr:colOff>161925</xdr:colOff>
      <xdr:row>13</xdr:row>
      <xdr:rowOff>400049</xdr:rowOff>
    </xdr:to>
    <xdr:sp macro="" textlink="">
      <xdr:nvSpPr>
        <xdr:cNvPr id="24" name="吹き出し: 線 23">
          <a:extLst>
            <a:ext uri="{FF2B5EF4-FFF2-40B4-BE49-F238E27FC236}">
              <a16:creationId xmlns:a16="http://schemas.microsoft.com/office/drawing/2014/main" id="{07157E78-C9DF-4F93-A299-5E0921AFC016}"/>
            </a:ext>
          </a:extLst>
        </xdr:cNvPr>
        <xdr:cNvSpPr/>
      </xdr:nvSpPr>
      <xdr:spPr>
        <a:xfrm>
          <a:off x="4048125" y="3752850"/>
          <a:ext cx="2457450" cy="628649"/>
        </a:xfrm>
        <a:prstGeom prst="borderCallout1">
          <a:avLst>
            <a:gd name="adj1" fmla="val -22426"/>
            <a:gd name="adj2" fmla="val 55196"/>
            <a:gd name="adj3" fmla="val -69787"/>
            <a:gd name="adj4" fmla="val 101284"/>
          </a:avLst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　すべての日程に金額を入力すると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</a:p>
        <a:p>
          <a:pPr algn="ctr"/>
          <a:r>
            <a:rPr kumimoji="1" lang="ja-JP" altLang="en-US" sz="1100">
              <a:solidFill>
                <a:srgbClr val="00B050"/>
              </a:solidFill>
            </a:rPr>
            <a:t>合計金額が自動入力されます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20</xdr:col>
      <xdr:colOff>971549</xdr:colOff>
      <xdr:row>13</xdr:row>
      <xdr:rowOff>142874</xdr:rowOff>
    </xdr:from>
    <xdr:to>
      <xdr:col>22</xdr:col>
      <xdr:colOff>981074</xdr:colOff>
      <xdr:row>14</xdr:row>
      <xdr:rowOff>371475</xdr:rowOff>
    </xdr:to>
    <xdr:sp macro="" textlink="">
      <xdr:nvSpPr>
        <xdr:cNvPr id="25" name="吹き出し: 線 24">
          <a:extLst>
            <a:ext uri="{FF2B5EF4-FFF2-40B4-BE49-F238E27FC236}">
              <a16:creationId xmlns:a16="http://schemas.microsoft.com/office/drawing/2014/main" id="{E4D89450-881F-4026-B42D-97DF85E7CC7E}"/>
            </a:ext>
          </a:extLst>
        </xdr:cNvPr>
        <xdr:cNvSpPr/>
      </xdr:nvSpPr>
      <xdr:spPr>
        <a:xfrm>
          <a:off x="12696824" y="4124324"/>
          <a:ext cx="2200275" cy="781051"/>
        </a:xfrm>
        <a:prstGeom prst="borderCallout1">
          <a:avLst>
            <a:gd name="adj1" fmla="val -22426"/>
            <a:gd name="adj2" fmla="val 55196"/>
            <a:gd name="adj3" fmla="val -108442"/>
            <a:gd name="adj4" fmla="val 66287"/>
          </a:avLst>
        </a:prstGeom>
        <a:solidFill>
          <a:sysClr val="window" lastClr="FFFFFF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accent6">
                  <a:lumMod val="75000"/>
                </a:schemeClr>
              </a:solidFill>
            </a:rPr>
            <a:t>早退・遅刻、</a:t>
          </a:r>
          <a:endParaRPr kumimoji="1" lang="en-US" altLang="ja-JP" sz="1100">
            <a:solidFill>
              <a:schemeClr val="accent6">
                <a:lumMod val="75000"/>
              </a:schemeClr>
            </a:solidFill>
          </a:endParaRPr>
        </a:p>
        <a:p>
          <a:pPr algn="ctr"/>
          <a:r>
            <a:rPr kumimoji="1" lang="ja-JP" altLang="en-US" sz="1100">
              <a:solidFill>
                <a:schemeClr val="accent6">
                  <a:lumMod val="75000"/>
                </a:schemeClr>
              </a:solidFill>
            </a:rPr>
            <a:t>知っておいてほしいこと等</a:t>
          </a:r>
          <a:endParaRPr kumimoji="1" lang="en-US" altLang="ja-JP" sz="1100">
            <a:solidFill>
              <a:schemeClr val="accent6">
                <a:lumMod val="75000"/>
              </a:schemeClr>
            </a:solidFill>
          </a:endParaRPr>
        </a:p>
        <a:p>
          <a:pPr algn="ctr"/>
          <a:r>
            <a:rPr kumimoji="1" lang="ja-JP" altLang="en-US" sz="1100">
              <a:solidFill>
                <a:schemeClr val="accent6">
                  <a:lumMod val="75000"/>
                </a:schemeClr>
              </a:solidFill>
            </a:rPr>
            <a:t>あれば記入してください</a:t>
          </a:r>
        </a:p>
      </xdr:txBody>
    </xdr:sp>
    <xdr:clientData/>
  </xdr:twoCellAnchor>
  <xdr:twoCellAnchor>
    <xdr:from>
      <xdr:col>16</xdr:col>
      <xdr:colOff>438150</xdr:colOff>
      <xdr:row>22</xdr:row>
      <xdr:rowOff>104775</xdr:rowOff>
    </xdr:from>
    <xdr:to>
      <xdr:col>19</xdr:col>
      <xdr:colOff>352425</xdr:colOff>
      <xdr:row>23</xdr:row>
      <xdr:rowOff>152400</xdr:rowOff>
    </xdr:to>
    <xdr:sp macro="" textlink="">
      <xdr:nvSpPr>
        <xdr:cNvPr id="8" name="吹き出し: 線 7">
          <a:extLst>
            <a:ext uri="{FF2B5EF4-FFF2-40B4-BE49-F238E27FC236}">
              <a16:creationId xmlns:a16="http://schemas.microsoft.com/office/drawing/2014/main" id="{011C69C9-3AEB-4B96-AC44-1A104FC3F5B6}"/>
            </a:ext>
          </a:extLst>
        </xdr:cNvPr>
        <xdr:cNvSpPr/>
      </xdr:nvSpPr>
      <xdr:spPr>
        <a:xfrm>
          <a:off x="7924800" y="9058275"/>
          <a:ext cx="2047875" cy="476250"/>
        </a:xfrm>
        <a:prstGeom prst="borderCallout1">
          <a:avLst>
            <a:gd name="adj1" fmla="val 109574"/>
            <a:gd name="adj2" fmla="val 51475"/>
            <a:gd name="adj3" fmla="val 203295"/>
            <a:gd name="adj4" fmla="val 335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2"/>
              </a:solidFill>
            </a:rPr>
            <a:t>〇〇〇〇</a:t>
          </a:r>
          <a:r>
            <a:rPr kumimoji="1" lang="en-US" altLang="ja-JP" sz="1100">
              <a:solidFill>
                <a:schemeClr val="tx2"/>
              </a:solidFill>
            </a:rPr>
            <a:t>/</a:t>
          </a:r>
          <a:r>
            <a:rPr kumimoji="1" lang="ja-JP" altLang="en-US" sz="1100">
              <a:solidFill>
                <a:schemeClr val="tx2"/>
              </a:solidFill>
            </a:rPr>
            <a:t>〇</a:t>
          </a:r>
          <a:r>
            <a:rPr kumimoji="1" lang="en-US" altLang="ja-JP" sz="1100">
              <a:solidFill>
                <a:schemeClr val="tx2"/>
              </a:solidFill>
            </a:rPr>
            <a:t>/</a:t>
          </a:r>
          <a:r>
            <a:rPr kumimoji="1" lang="ja-JP" altLang="en-US" sz="1100">
              <a:solidFill>
                <a:schemeClr val="tx2"/>
              </a:solidFill>
            </a:rPr>
            <a:t>〇と</a:t>
          </a:r>
          <a:endParaRPr kumimoji="1" lang="en-US" altLang="ja-JP" sz="1100">
            <a:solidFill>
              <a:schemeClr val="tx2"/>
            </a:solidFill>
          </a:endParaRPr>
        </a:p>
        <a:p>
          <a:pPr algn="ctr"/>
          <a:r>
            <a:rPr kumimoji="1" lang="ja-JP" altLang="en-US" sz="1100">
              <a:solidFill>
                <a:schemeClr val="tx2"/>
              </a:solidFill>
            </a:rPr>
            <a:t>必ず入力してください</a:t>
          </a:r>
        </a:p>
      </xdr:txBody>
    </xdr:sp>
    <xdr:clientData/>
  </xdr:twoCellAnchor>
  <xdr:twoCellAnchor>
    <xdr:from>
      <xdr:col>18</xdr:col>
      <xdr:colOff>47624</xdr:colOff>
      <xdr:row>26</xdr:row>
      <xdr:rowOff>314324</xdr:rowOff>
    </xdr:from>
    <xdr:to>
      <xdr:col>20</xdr:col>
      <xdr:colOff>200024</xdr:colOff>
      <xdr:row>28</xdr:row>
      <xdr:rowOff>209550</xdr:rowOff>
    </xdr:to>
    <xdr:sp macro="" textlink="">
      <xdr:nvSpPr>
        <xdr:cNvPr id="10" name="吹き出し: 線 9">
          <a:extLst>
            <a:ext uri="{FF2B5EF4-FFF2-40B4-BE49-F238E27FC236}">
              <a16:creationId xmlns:a16="http://schemas.microsoft.com/office/drawing/2014/main" id="{92CD8177-48E5-438B-9BDF-EEFA3C482093}"/>
            </a:ext>
          </a:extLst>
        </xdr:cNvPr>
        <xdr:cNvSpPr/>
      </xdr:nvSpPr>
      <xdr:spPr>
        <a:xfrm>
          <a:off x="9048749" y="10496549"/>
          <a:ext cx="2047875" cy="542926"/>
        </a:xfrm>
        <a:prstGeom prst="borderCallout1">
          <a:avLst>
            <a:gd name="adj1" fmla="val -6636"/>
            <a:gd name="adj2" fmla="val 47289"/>
            <a:gd name="adj3" fmla="val -63302"/>
            <a:gd name="adj4" fmla="val -8739"/>
          </a:avLst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自動入力されます</a:t>
          </a:r>
          <a:endParaRPr kumimoji="1" lang="en-US" altLang="ja-JP" sz="1100">
            <a:solidFill>
              <a:srgbClr val="00B050"/>
            </a:solidFill>
          </a:endParaRPr>
        </a:p>
        <a:p>
          <a:pPr algn="ctr"/>
          <a:r>
            <a:rPr kumimoji="1" lang="ja-JP" altLang="en-US" sz="1100">
              <a:solidFill>
                <a:srgbClr val="00B050"/>
              </a:solidFill>
            </a:rPr>
            <a:t>確認してください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2AE3C-8D4B-4D51-9041-758AF6CE8341}">
  <dimension ref="B1:AD33"/>
  <sheetViews>
    <sheetView zoomScale="80" zoomScaleNormal="80" workbookViewId="0">
      <selection activeCell="I11" sqref="I11:J11"/>
    </sheetView>
  </sheetViews>
  <sheetFormatPr defaultColWidth="9" defaultRowHeight="12" x14ac:dyDescent="0.2"/>
  <cols>
    <col min="1" max="1" width="1.21875" style="3" customWidth="1"/>
    <col min="2" max="2" width="3.33203125" style="3" customWidth="1"/>
    <col min="3" max="3" width="18.44140625" style="3" customWidth="1"/>
    <col min="4" max="5" width="9" style="3"/>
    <col min="6" max="6" width="3.109375" style="3" customWidth="1"/>
    <col min="7" max="7" width="9" style="3"/>
    <col min="8" max="8" width="3.109375" style="3" customWidth="1"/>
    <col min="9" max="9" width="9" style="3"/>
    <col min="10" max="10" width="3.109375" style="3" customWidth="1"/>
    <col min="11" max="11" width="9" style="3"/>
    <col min="12" max="12" width="3.109375" style="3" customWidth="1"/>
    <col min="13" max="13" width="9" style="3"/>
    <col min="14" max="14" width="3.109375" style="3" customWidth="1"/>
    <col min="15" max="15" width="11.44140625" style="3" customWidth="1"/>
    <col min="16" max="16" width="5.21875" style="3" bestFit="1" customWidth="1"/>
    <col min="17" max="17" width="13.109375" style="3" customWidth="1"/>
    <col min="18" max="19" width="9" style="3"/>
    <col min="20" max="20" width="18.6640625" style="3" customWidth="1"/>
    <col min="21" max="22" width="16" style="3" customWidth="1"/>
    <col min="23" max="23" width="18.109375" style="3" customWidth="1"/>
    <col min="24" max="27" width="9" style="3"/>
    <col min="28" max="30" width="0" style="3" hidden="1" customWidth="1"/>
    <col min="31" max="16384" width="9" style="3"/>
  </cols>
  <sheetData>
    <row r="1" spans="2:30" ht="7.5" customHeight="1" x14ac:dyDescent="0.2">
      <c r="J1" s="106"/>
    </row>
    <row r="2" spans="2:30" ht="25.5" customHeight="1" x14ac:dyDescent="0.2">
      <c r="B2" s="177" t="s">
        <v>9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</row>
    <row r="3" spans="2:30" ht="25.5" customHeight="1" x14ac:dyDescent="0.2">
      <c r="B3" s="177" t="s">
        <v>67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</row>
    <row r="5" spans="2:30" ht="29.1" customHeight="1" x14ac:dyDescent="0.2">
      <c r="B5" s="178" t="s">
        <v>51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Q5" s="179"/>
      <c r="R5" s="180"/>
      <c r="S5" s="180"/>
      <c r="T5" s="180"/>
      <c r="U5" s="180"/>
      <c r="V5" s="180"/>
      <c r="W5" s="180"/>
    </row>
    <row r="6" spans="2:30" ht="12" customHeight="1" x14ac:dyDescent="0.2">
      <c r="B6" s="22"/>
      <c r="C6" s="22"/>
      <c r="D6" s="22"/>
      <c r="E6" s="22"/>
      <c r="F6" s="22"/>
    </row>
    <row r="7" spans="2:30" ht="18.75" customHeight="1" x14ac:dyDescent="0.2">
      <c r="B7" s="22"/>
      <c r="C7" s="57" t="s">
        <v>16</v>
      </c>
      <c r="D7" s="181"/>
      <c r="E7" s="181"/>
      <c r="F7" s="181"/>
      <c r="G7" s="181"/>
      <c r="H7" s="181"/>
      <c r="I7" s="181"/>
      <c r="J7" s="182" t="s">
        <v>13</v>
      </c>
      <c r="K7" s="182"/>
      <c r="L7" s="182"/>
      <c r="M7" s="182"/>
      <c r="N7" s="182"/>
      <c r="O7" s="139"/>
      <c r="P7" s="139"/>
      <c r="Q7" s="139"/>
      <c r="R7" s="139"/>
      <c r="U7" s="58" t="s">
        <v>32</v>
      </c>
      <c r="V7" s="183">
        <v>45350</v>
      </c>
      <c r="W7" s="183"/>
    </row>
    <row r="8" spans="2:30" ht="12" customHeight="1" thickBot="1" x14ac:dyDescent="0.25">
      <c r="W8" s="23"/>
    </row>
    <row r="9" spans="2:30" ht="18.75" customHeight="1" x14ac:dyDescent="0.2">
      <c r="B9" s="172" t="s">
        <v>10</v>
      </c>
      <c r="C9" s="169" t="s">
        <v>11</v>
      </c>
      <c r="D9" s="174" t="s">
        <v>70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6"/>
      <c r="P9" s="169" t="s">
        <v>0</v>
      </c>
      <c r="Q9" s="169" t="s">
        <v>14</v>
      </c>
      <c r="R9" s="169" t="s">
        <v>1</v>
      </c>
      <c r="S9" s="169" t="s">
        <v>2</v>
      </c>
      <c r="T9" s="186" t="s">
        <v>62</v>
      </c>
      <c r="U9" s="188" t="s">
        <v>12</v>
      </c>
      <c r="V9" s="189"/>
      <c r="W9" s="184" t="s">
        <v>15</v>
      </c>
    </row>
    <row r="10" spans="2:30" ht="22.5" customHeight="1" thickBot="1" x14ac:dyDescent="0.25">
      <c r="B10" s="173"/>
      <c r="C10" s="140"/>
      <c r="D10" s="140"/>
      <c r="E10" s="91">
        <v>45438</v>
      </c>
      <c r="F10" s="25" t="str">
        <f>IF(E10="","",TEXT(E10,"aaa"))</f>
        <v>日</v>
      </c>
      <c r="G10" s="92">
        <v>45445</v>
      </c>
      <c r="H10" s="25" t="str">
        <f>IF(G10="","",TEXT(G10,"aaa"))</f>
        <v>日</v>
      </c>
      <c r="I10" s="92">
        <v>45452</v>
      </c>
      <c r="J10" s="25" t="str">
        <f>IF(I10="","",TEXT(I10,"aaa"))</f>
        <v>日</v>
      </c>
      <c r="K10" s="92">
        <v>45459</v>
      </c>
      <c r="L10" s="25" t="str">
        <f>IF(K10="","",TEXT(K10,"aaa"))</f>
        <v>日</v>
      </c>
      <c r="M10" s="92">
        <v>45480</v>
      </c>
      <c r="N10" s="25" t="str">
        <f>IF(M10="","",TEXT(M10,"aaa"))</f>
        <v>日</v>
      </c>
      <c r="O10" s="56" t="s">
        <v>3</v>
      </c>
      <c r="P10" s="140"/>
      <c r="Q10" s="140"/>
      <c r="R10" s="140"/>
      <c r="S10" s="164"/>
      <c r="T10" s="187"/>
      <c r="U10" s="24" t="s">
        <v>5</v>
      </c>
      <c r="V10" s="25" t="s">
        <v>13</v>
      </c>
      <c r="W10" s="185"/>
    </row>
    <row r="11" spans="2:30" ht="43.5" customHeight="1" thickTop="1" x14ac:dyDescent="0.2">
      <c r="B11" s="26">
        <v>1</v>
      </c>
      <c r="C11" s="59" t="s">
        <v>52</v>
      </c>
      <c r="D11" s="62" t="s">
        <v>69</v>
      </c>
      <c r="E11" s="170">
        <v>2400</v>
      </c>
      <c r="F11" s="171"/>
      <c r="G11" s="170">
        <v>2400</v>
      </c>
      <c r="H11" s="171"/>
      <c r="I11" s="170">
        <v>2400</v>
      </c>
      <c r="J11" s="171"/>
      <c r="K11" s="170">
        <v>0</v>
      </c>
      <c r="L11" s="171"/>
      <c r="M11" s="170">
        <v>0</v>
      </c>
      <c r="N11" s="171"/>
      <c r="O11" s="97">
        <f>E11+G11+I11+K11+M11</f>
        <v>7200</v>
      </c>
      <c r="P11" s="62" t="s">
        <v>33</v>
      </c>
      <c r="Q11" s="63">
        <v>39794</v>
      </c>
      <c r="R11" s="73">
        <f t="shared" ref="R11:R22" si="0">IF(C11="","",DATEDIF(Q11,$V$7,"Y"))</f>
        <v>15</v>
      </c>
      <c r="S11" s="74" t="str">
        <f t="shared" ref="S11:S22" ca="1" si="1">IF(C11="","",VLOOKUP(DATEDIF(Q11,$AD$11,"Y"),$AB$11:$AC$24,2,TRUE))</f>
        <v>高1</v>
      </c>
      <c r="T11" s="66"/>
      <c r="U11" s="99"/>
      <c r="V11" s="67"/>
      <c r="W11" s="102"/>
      <c r="Y11" s="71"/>
      <c r="AB11" s="3">
        <v>6</v>
      </c>
      <c r="AC11" s="3" t="s">
        <v>18</v>
      </c>
      <c r="AD11" s="4">
        <f ca="1">DATE(YEAR(TODAY())-(MONTH(TODAY())&lt;=3)*1,4,1)</f>
        <v>45383</v>
      </c>
    </row>
    <row r="12" spans="2:30" ht="43.5" customHeight="1" x14ac:dyDescent="0.2">
      <c r="B12" s="29">
        <v>2</v>
      </c>
      <c r="C12" s="60" t="s">
        <v>54</v>
      </c>
      <c r="D12" s="62" t="s">
        <v>61</v>
      </c>
      <c r="E12" s="146">
        <v>3400</v>
      </c>
      <c r="F12" s="147"/>
      <c r="G12" s="146">
        <v>0</v>
      </c>
      <c r="H12" s="147"/>
      <c r="I12" s="146">
        <v>3400</v>
      </c>
      <c r="J12" s="147"/>
      <c r="K12" s="146">
        <v>3400</v>
      </c>
      <c r="L12" s="147"/>
      <c r="M12" s="146">
        <v>3400</v>
      </c>
      <c r="N12" s="147"/>
      <c r="O12" s="97">
        <f t="shared" ref="O12:O22" si="2">E12+G12+I12+K12+M12</f>
        <v>13600</v>
      </c>
      <c r="P12" s="60" t="s">
        <v>34</v>
      </c>
      <c r="Q12" s="64">
        <v>39092</v>
      </c>
      <c r="R12" s="73">
        <f t="shared" si="0"/>
        <v>17</v>
      </c>
      <c r="S12" s="75" t="str">
        <f t="shared" ca="1" si="1"/>
        <v>高3</v>
      </c>
      <c r="T12" s="68"/>
      <c r="U12" s="100"/>
      <c r="V12" s="67"/>
      <c r="W12" s="105" t="s">
        <v>65</v>
      </c>
      <c r="Y12" s="71"/>
      <c r="AB12" s="3">
        <v>7</v>
      </c>
      <c r="AC12" s="3" t="s">
        <v>19</v>
      </c>
    </row>
    <row r="13" spans="2:30" ht="43.5" customHeight="1" x14ac:dyDescent="0.2">
      <c r="B13" s="29">
        <v>3</v>
      </c>
      <c r="C13" s="60"/>
      <c r="D13" s="62"/>
      <c r="E13" s="146"/>
      <c r="F13" s="147"/>
      <c r="G13" s="146"/>
      <c r="H13" s="147"/>
      <c r="I13" s="146"/>
      <c r="J13" s="147"/>
      <c r="K13" s="146"/>
      <c r="L13" s="147"/>
      <c r="M13" s="146"/>
      <c r="N13" s="147"/>
      <c r="O13" s="97">
        <f t="shared" si="2"/>
        <v>0</v>
      </c>
      <c r="P13" s="60"/>
      <c r="Q13" s="64"/>
      <c r="R13" s="73" t="str">
        <f t="shared" si="0"/>
        <v/>
      </c>
      <c r="S13" s="75" t="str">
        <f t="shared" si="1"/>
        <v/>
      </c>
      <c r="T13" s="68"/>
      <c r="U13" s="100"/>
      <c r="V13" s="67"/>
      <c r="W13" s="103"/>
      <c r="AB13" s="3">
        <v>8</v>
      </c>
      <c r="AC13" s="3" t="s">
        <v>20</v>
      </c>
    </row>
    <row r="14" spans="2:30" ht="43.5" customHeight="1" x14ac:dyDescent="0.2">
      <c r="B14" s="29">
        <v>4</v>
      </c>
      <c r="C14" s="60"/>
      <c r="D14" s="62"/>
      <c r="E14" s="146"/>
      <c r="F14" s="147"/>
      <c r="G14" s="146"/>
      <c r="H14" s="147"/>
      <c r="I14" s="146"/>
      <c r="J14" s="147"/>
      <c r="K14" s="146"/>
      <c r="L14" s="147"/>
      <c r="M14" s="146"/>
      <c r="N14" s="147"/>
      <c r="O14" s="97">
        <f t="shared" si="2"/>
        <v>0</v>
      </c>
      <c r="P14" s="60"/>
      <c r="Q14" s="64"/>
      <c r="R14" s="73" t="str">
        <f t="shared" si="0"/>
        <v/>
      </c>
      <c r="S14" s="75" t="str">
        <f t="shared" si="1"/>
        <v/>
      </c>
      <c r="T14" s="68"/>
      <c r="U14" s="100"/>
      <c r="V14" s="67"/>
      <c r="W14" s="103"/>
      <c r="AB14" s="3">
        <v>9</v>
      </c>
      <c r="AC14" s="3" t="s">
        <v>21</v>
      </c>
    </row>
    <row r="15" spans="2:30" ht="43.5" customHeight="1" x14ac:dyDescent="0.2">
      <c r="B15" s="29">
        <v>5</v>
      </c>
      <c r="C15" s="60"/>
      <c r="D15" s="62"/>
      <c r="E15" s="146"/>
      <c r="F15" s="147"/>
      <c r="G15" s="146"/>
      <c r="H15" s="147"/>
      <c r="I15" s="146"/>
      <c r="J15" s="147"/>
      <c r="K15" s="146"/>
      <c r="L15" s="147"/>
      <c r="M15" s="146"/>
      <c r="N15" s="147"/>
      <c r="O15" s="97">
        <f t="shared" si="2"/>
        <v>0</v>
      </c>
      <c r="P15" s="60"/>
      <c r="Q15" s="64"/>
      <c r="R15" s="73" t="str">
        <f t="shared" si="0"/>
        <v/>
      </c>
      <c r="S15" s="75" t="str">
        <f t="shared" si="1"/>
        <v/>
      </c>
      <c r="T15" s="68"/>
      <c r="U15" s="100"/>
      <c r="V15" s="67"/>
      <c r="W15" s="103"/>
      <c r="AB15" s="3">
        <v>10</v>
      </c>
      <c r="AC15" s="3" t="s">
        <v>22</v>
      </c>
    </row>
    <row r="16" spans="2:30" ht="43.5" customHeight="1" x14ac:dyDescent="0.2">
      <c r="B16" s="29">
        <v>6</v>
      </c>
      <c r="C16" s="60"/>
      <c r="D16" s="62"/>
      <c r="E16" s="146"/>
      <c r="F16" s="147"/>
      <c r="G16" s="146"/>
      <c r="H16" s="147"/>
      <c r="I16" s="146"/>
      <c r="J16" s="147"/>
      <c r="K16" s="146"/>
      <c r="L16" s="147"/>
      <c r="M16" s="146"/>
      <c r="N16" s="147"/>
      <c r="O16" s="97">
        <f t="shared" si="2"/>
        <v>0</v>
      </c>
      <c r="P16" s="60"/>
      <c r="Q16" s="64"/>
      <c r="R16" s="73" t="str">
        <f t="shared" si="0"/>
        <v/>
      </c>
      <c r="S16" s="75" t="str">
        <f t="shared" si="1"/>
        <v/>
      </c>
      <c r="T16" s="68"/>
      <c r="U16" s="100"/>
      <c r="V16" s="67"/>
      <c r="W16" s="103"/>
      <c r="AB16" s="3">
        <v>11</v>
      </c>
      <c r="AC16" s="3" t="s">
        <v>23</v>
      </c>
    </row>
    <row r="17" spans="2:29" ht="43.5" customHeight="1" x14ac:dyDescent="0.2">
      <c r="B17" s="29">
        <v>7</v>
      </c>
      <c r="C17" s="60"/>
      <c r="D17" s="62"/>
      <c r="E17" s="146"/>
      <c r="F17" s="147"/>
      <c r="G17" s="146"/>
      <c r="H17" s="147"/>
      <c r="I17" s="146"/>
      <c r="J17" s="147"/>
      <c r="K17" s="146"/>
      <c r="L17" s="147"/>
      <c r="M17" s="146"/>
      <c r="N17" s="147"/>
      <c r="O17" s="97">
        <f t="shared" si="2"/>
        <v>0</v>
      </c>
      <c r="P17" s="60"/>
      <c r="Q17" s="64"/>
      <c r="R17" s="73" t="str">
        <f t="shared" si="0"/>
        <v/>
      </c>
      <c r="S17" s="75" t="str">
        <f t="shared" si="1"/>
        <v/>
      </c>
      <c r="T17" s="68"/>
      <c r="U17" s="100"/>
      <c r="V17" s="67"/>
      <c r="W17" s="103"/>
      <c r="AB17" s="3">
        <v>12</v>
      </c>
      <c r="AC17" s="3" t="s">
        <v>24</v>
      </c>
    </row>
    <row r="18" spans="2:29" ht="43.5" customHeight="1" x14ac:dyDescent="0.2">
      <c r="B18" s="29">
        <v>8</v>
      </c>
      <c r="C18" s="60"/>
      <c r="D18" s="62"/>
      <c r="E18" s="146"/>
      <c r="F18" s="147"/>
      <c r="G18" s="146"/>
      <c r="H18" s="147"/>
      <c r="I18" s="146"/>
      <c r="J18" s="147"/>
      <c r="K18" s="146"/>
      <c r="L18" s="147"/>
      <c r="M18" s="146"/>
      <c r="N18" s="147"/>
      <c r="O18" s="97">
        <f t="shared" si="2"/>
        <v>0</v>
      </c>
      <c r="P18" s="60"/>
      <c r="Q18" s="64"/>
      <c r="R18" s="73" t="str">
        <f t="shared" si="0"/>
        <v/>
      </c>
      <c r="S18" s="75" t="str">
        <f t="shared" si="1"/>
        <v/>
      </c>
      <c r="T18" s="68"/>
      <c r="U18" s="100"/>
      <c r="V18" s="67"/>
      <c r="W18" s="103"/>
      <c r="AB18" s="3">
        <v>13</v>
      </c>
      <c r="AC18" s="3" t="s">
        <v>25</v>
      </c>
    </row>
    <row r="19" spans="2:29" ht="43.5" customHeight="1" x14ac:dyDescent="0.2">
      <c r="B19" s="29">
        <v>9</v>
      </c>
      <c r="C19" s="60"/>
      <c r="D19" s="62"/>
      <c r="E19" s="146"/>
      <c r="F19" s="147"/>
      <c r="G19" s="146"/>
      <c r="H19" s="147"/>
      <c r="I19" s="146"/>
      <c r="J19" s="147"/>
      <c r="K19" s="146"/>
      <c r="L19" s="147"/>
      <c r="M19" s="146"/>
      <c r="N19" s="147"/>
      <c r="O19" s="97">
        <f t="shared" si="2"/>
        <v>0</v>
      </c>
      <c r="P19" s="60"/>
      <c r="Q19" s="64"/>
      <c r="R19" s="73" t="str">
        <f t="shared" si="0"/>
        <v/>
      </c>
      <c r="S19" s="75" t="str">
        <f t="shared" si="1"/>
        <v/>
      </c>
      <c r="T19" s="68"/>
      <c r="U19" s="100"/>
      <c r="V19" s="67"/>
      <c r="W19" s="103"/>
      <c r="AB19" s="3">
        <v>14</v>
      </c>
      <c r="AC19" s="3" t="s">
        <v>26</v>
      </c>
    </row>
    <row r="20" spans="2:29" ht="43.5" customHeight="1" x14ac:dyDescent="0.2">
      <c r="B20" s="29">
        <v>10</v>
      </c>
      <c r="C20" s="60"/>
      <c r="D20" s="62"/>
      <c r="E20" s="146"/>
      <c r="F20" s="147"/>
      <c r="G20" s="146"/>
      <c r="H20" s="147"/>
      <c r="I20" s="146"/>
      <c r="J20" s="147"/>
      <c r="K20" s="146"/>
      <c r="L20" s="147"/>
      <c r="M20" s="146"/>
      <c r="N20" s="147"/>
      <c r="O20" s="97">
        <f t="shared" si="2"/>
        <v>0</v>
      </c>
      <c r="P20" s="60"/>
      <c r="Q20" s="64"/>
      <c r="R20" s="73" t="str">
        <f t="shared" si="0"/>
        <v/>
      </c>
      <c r="S20" s="75" t="str">
        <f t="shared" si="1"/>
        <v/>
      </c>
      <c r="T20" s="68"/>
      <c r="U20" s="100"/>
      <c r="V20" s="67"/>
      <c r="W20" s="103"/>
      <c r="AB20" s="3">
        <v>15</v>
      </c>
      <c r="AC20" s="3" t="s">
        <v>27</v>
      </c>
    </row>
    <row r="21" spans="2:29" ht="43.5" customHeight="1" x14ac:dyDescent="0.2">
      <c r="B21" s="29">
        <v>11</v>
      </c>
      <c r="C21" s="60"/>
      <c r="D21" s="62"/>
      <c r="E21" s="146"/>
      <c r="F21" s="147"/>
      <c r="G21" s="146"/>
      <c r="H21" s="147"/>
      <c r="I21" s="146"/>
      <c r="J21" s="147"/>
      <c r="K21" s="146"/>
      <c r="L21" s="147"/>
      <c r="M21" s="146"/>
      <c r="N21" s="147"/>
      <c r="O21" s="97">
        <f t="shared" si="2"/>
        <v>0</v>
      </c>
      <c r="P21" s="60"/>
      <c r="Q21" s="64"/>
      <c r="R21" s="73" t="str">
        <f t="shared" si="0"/>
        <v/>
      </c>
      <c r="S21" s="75" t="str">
        <f t="shared" si="1"/>
        <v/>
      </c>
      <c r="T21" s="68"/>
      <c r="U21" s="100"/>
      <c r="V21" s="67"/>
      <c r="W21" s="103"/>
      <c r="AB21" s="3">
        <v>16</v>
      </c>
      <c r="AC21" s="3" t="s">
        <v>28</v>
      </c>
    </row>
    <row r="22" spans="2:29" ht="43.5" customHeight="1" thickBot="1" x14ac:dyDescent="0.25">
      <c r="B22" s="31">
        <v>12</v>
      </c>
      <c r="C22" s="61"/>
      <c r="D22" s="61"/>
      <c r="E22" s="144"/>
      <c r="F22" s="145"/>
      <c r="G22" s="144"/>
      <c r="H22" s="145"/>
      <c r="I22" s="144"/>
      <c r="J22" s="145"/>
      <c r="K22" s="144"/>
      <c r="L22" s="145"/>
      <c r="M22" s="144"/>
      <c r="N22" s="145"/>
      <c r="O22" s="98">
        <f t="shared" si="2"/>
        <v>0</v>
      </c>
      <c r="P22" s="61"/>
      <c r="Q22" s="65"/>
      <c r="R22" s="76" t="str">
        <f t="shared" si="0"/>
        <v/>
      </c>
      <c r="S22" s="76" t="str">
        <f t="shared" si="1"/>
        <v/>
      </c>
      <c r="T22" s="69"/>
      <c r="U22" s="101"/>
      <c r="V22" s="70"/>
      <c r="W22" s="104"/>
      <c r="AB22" s="3">
        <v>17</v>
      </c>
      <c r="AC22" s="3" t="s">
        <v>29</v>
      </c>
    </row>
    <row r="23" spans="2:29" ht="33.75" customHeight="1" thickBot="1" x14ac:dyDescent="0.25">
      <c r="B23" s="157" t="s">
        <v>4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72">
        <f>SUM(O11:O22)</f>
        <v>20800</v>
      </c>
      <c r="P23" s="159"/>
      <c r="Q23" s="159"/>
      <c r="R23" s="159"/>
      <c r="S23" s="159"/>
      <c r="T23" s="159"/>
      <c r="U23" s="159"/>
      <c r="V23" s="160"/>
      <c r="W23" s="161"/>
    </row>
    <row r="24" spans="2:29" ht="18.75" customHeight="1" x14ac:dyDescent="0.15"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AB24" s="3">
        <v>18</v>
      </c>
      <c r="AC24" s="3" t="s">
        <v>30</v>
      </c>
    </row>
    <row r="25" spans="2:29" ht="18.75" customHeight="1" thickBot="1" x14ac:dyDescent="0.25">
      <c r="B25" s="56" t="s">
        <v>55</v>
      </c>
      <c r="C25" s="56" t="s">
        <v>56</v>
      </c>
      <c r="D25" s="89" t="s">
        <v>57</v>
      </c>
      <c r="E25" s="43">
        <v>45438</v>
      </c>
      <c r="F25" s="25" t="str">
        <f>IF(E25="","",TEXT(E25,"aaa"))</f>
        <v>日</v>
      </c>
      <c r="G25" s="90">
        <v>45445</v>
      </c>
      <c r="H25" s="25" t="str">
        <f>IF(G25="","",TEXT(G25,"aaa"))</f>
        <v>日</v>
      </c>
      <c r="I25" s="90">
        <v>45452</v>
      </c>
      <c r="J25" s="25" t="str">
        <f>IF(I25="","",TEXT(I25,"aaa"))</f>
        <v>日</v>
      </c>
      <c r="K25" s="90">
        <v>45459</v>
      </c>
      <c r="L25" s="25" t="str">
        <f>IF(K25="","",TEXT(K25,"aaa"))</f>
        <v>日</v>
      </c>
      <c r="M25" s="90">
        <v>45480</v>
      </c>
      <c r="N25" s="25" t="str">
        <f>IF(M25="","",TEXT(M25,"aaa"))</f>
        <v>日</v>
      </c>
      <c r="O25" s="56" t="s">
        <v>58</v>
      </c>
      <c r="P25" s="164" t="s">
        <v>63</v>
      </c>
      <c r="Q25" s="165"/>
      <c r="R25" s="115" t="s">
        <v>59</v>
      </c>
      <c r="S25" s="140" t="s">
        <v>60</v>
      </c>
      <c r="T25" s="140"/>
      <c r="U25" s="34"/>
      <c r="V25" s="34" t="s">
        <v>40</v>
      </c>
      <c r="W25" s="35"/>
    </row>
    <row r="26" spans="2:29" ht="25.5" customHeight="1" thickTop="1" x14ac:dyDescent="0.2">
      <c r="B26" s="86">
        <v>1</v>
      </c>
      <c r="C26" s="108"/>
      <c r="D26" s="62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09"/>
      <c r="P26" s="166"/>
      <c r="Q26" s="167"/>
      <c r="R26" s="116" t="str">
        <f>IF(C26="","",DATEDIF(P26,$V$7,"Y"))</f>
        <v/>
      </c>
      <c r="S26" s="141"/>
      <c r="T26" s="141"/>
      <c r="U26" s="38"/>
      <c r="V26" s="111">
        <v>2400</v>
      </c>
      <c r="W26" s="112">
        <f>COUNTIF(E11:N22,2400)</f>
        <v>3</v>
      </c>
    </row>
    <row r="27" spans="2:29" ht="25.5" customHeight="1" thickBot="1" x14ac:dyDescent="0.25">
      <c r="B27" s="83">
        <v>2</v>
      </c>
      <c r="C27" s="110"/>
      <c r="D27" s="60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09"/>
      <c r="P27" s="155"/>
      <c r="Q27" s="156"/>
      <c r="R27" s="116" t="str">
        <f t="shared" ref="R27:R28" si="3">IF(C27="","",DATEDIF(P27,$V$7,"Y"))</f>
        <v/>
      </c>
      <c r="S27" s="142"/>
      <c r="T27" s="142"/>
      <c r="U27" s="38"/>
      <c r="V27" s="113">
        <v>3400</v>
      </c>
      <c r="W27" s="114">
        <f>COUNTIF(E11:N22,3400)</f>
        <v>4</v>
      </c>
    </row>
    <row r="28" spans="2:29" ht="25.5" customHeight="1" x14ac:dyDescent="0.2">
      <c r="B28" s="83">
        <v>3</v>
      </c>
      <c r="C28" s="110"/>
      <c r="D28" s="60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09"/>
      <c r="P28" s="168" t="str">
        <f>IF(C28="","",DATEDIF(O28,$W$7,"Y"))</f>
        <v/>
      </c>
      <c r="Q28" s="156"/>
      <c r="R28" s="116" t="str">
        <f t="shared" si="3"/>
        <v/>
      </c>
      <c r="S28" s="142"/>
      <c r="T28" s="142"/>
      <c r="U28" s="38"/>
      <c r="V28" s="38"/>
      <c r="W28" s="3" t="str">
        <f>IF(U28="","",COUNTIF($E$11:$N$22,U28))</f>
        <v/>
      </c>
    </row>
    <row r="29" spans="2:29" ht="25.5" customHeight="1" x14ac:dyDescent="0.15">
      <c r="F29" s="36" t="s">
        <v>41</v>
      </c>
      <c r="W29" s="37"/>
    </row>
    <row r="30" spans="2:29" ht="25.5" customHeight="1" x14ac:dyDescent="0.2">
      <c r="F30" s="149" t="s">
        <v>39</v>
      </c>
      <c r="G30" s="150"/>
      <c r="H30" s="150"/>
      <c r="I30" s="150"/>
      <c r="J30" s="150"/>
      <c r="K30" s="150"/>
      <c r="L30" s="150"/>
      <c r="M30" s="151"/>
      <c r="N30" s="149" t="s">
        <v>38</v>
      </c>
      <c r="O30" s="151"/>
      <c r="P30" s="149" t="s">
        <v>37</v>
      </c>
      <c r="Q30" s="150"/>
      <c r="R30" s="151"/>
      <c r="S30" s="152" t="s">
        <v>36</v>
      </c>
      <c r="T30" s="19" t="s">
        <v>5</v>
      </c>
      <c r="U30" s="121"/>
      <c r="V30" s="121"/>
      <c r="W30" s="121"/>
    </row>
    <row r="31" spans="2:29" ht="25.5" customHeight="1" x14ac:dyDescent="0.2">
      <c r="F31" s="122">
        <f>SUM(O11:O22)</f>
        <v>20800</v>
      </c>
      <c r="G31" s="123"/>
      <c r="H31" s="123"/>
      <c r="I31" s="124"/>
      <c r="J31" s="124"/>
      <c r="K31" s="124"/>
      <c r="L31" s="124"/>
      <c r="M31" s="125"/>
      <c r="N31" s="129" t="s">
        <v>53</v>
      </c>
      <c r="O31" s="130"/>
      <c r="P31" s="133">
        <v>45388</v>
      </c>
      <c r="Q31" s="134"/>
      <c r="R31" s="135"/>
      <c r="S31" s="153"/>
      <c r="T31" s="19" t="s">
        <v>35</v>
      </c>
      <c r="U31" s="121"/>
      <c r="V31" s="121"/>
      <c r="W31" s="121"/>
    </row>
    <row r="32" spans="2:29" ht="25.5" customHeight="1" x14ac:dyDescent="0.2">
      <c r="F32" s="126"/>
      <c r="G32" s="127"/>
      <c r="H32" s="127"/>
      <c r="I32" s="127"/>
      <c r="J32" s="127"/>
      <c r="K32" s="127"/>
      <c r="L32" s="127"/>
      <c r="M32" s="128"/>
      <c r="N32" s="131"/>
      <c r="O32" s="132"/>
      <c r="P32" s="136"/>
      <c r="Q32" s="137"/>
      <c r="R32" s="138"/>
      <c r="S32" s="153"/>
      <c r="T32" s="19" t="s">
        <v>6</v>
      </c>
      <c r="U32" s="154"/>
      <c r="V32" s="154"/>
      <c r="W32" s="121"/>
    </row>
    <row r="33" spans="6:19" ht="24" customHeight="1" x14ac:dyDescent="0.2">
      <c r="F33" s="148" t="s">
        <v>7</v>
      </c>
      <c r="G33" s="148"/>
      <c r="H33" s="148"/>
      <c r="I33" s="148"/>
      <c r="J33" s="148"/>
      <c r="K33" s="148"/>
      <c r="L33" s="148"/>
      <c r="M33" s="148"/>
      <c r="N33" s="148"/>
      <c r="O33" s="148"/>
      <c r="P33" s="7" t="s">
        <v>8</v>
      </c>
      <c r="Q33" s="39"/>
      <c r="R33" s="39"/>
      <c r="S33" s="39"/>
    </row>
  </sheetData>
  <sheetProtection algorithmName="SHA-512" hashValue="odl6PvyoN6yYsTbVYdxeyxxRjaM7jbAJHi2eTKWXn9yEN/2TJX9UppcSk7MBCkc8UtwFn+izxO/E3/au332WsA==" saltValue="10ZAO52JmIAc3zSa3JFI4g==" spinCount="100000" sheet="1" formatCells="0" formatColumns="0" formatRows="0" insertColumns="0" insertRows="0" insertHyperlinks="0" deleteColumns="0" deleteRows="0" sort="0" autoFilter="0" pivotTables="0"/>
  <dataConsolidate/>
  <mergeCells count="116">
    <mergeCell ref="B9:B10"/>
    <mergeCell ref="C9:C10"/>
    <mergeCell ref="D9:D10"/>
    <mergeCell ref="E9:O9"/>
    <mergeCell ref="B2:W2"/>
    <mergeCell ref="B3:W3"/>
    <mergeCell ref="B5:O5"/>
    <mergeCell ref="Q5:W5"/>
    <mergeCell ref="D7:I7"/>
    <mergeCell ref="J7:N7"/>
    <mergeCell ref="V7:W7"/>
    <mergeCell ref="W9:W10"/>
    <mergeCell ref="P9:P10"/>
    <mergeCell ref="Q9:Q10"/>
    <mergeCell ref="T9:T10"/>
    <mergeCell ref="U9:V9"/>
    <mergeCell ref="E12:F12"/>
    <mergeCell ref="G12:H12"/>
    <mergeCell ref="I12:J12"/>
    <mergeCell ref="K12:L12"/>
    <mergeCell ref="M12:N12"/>
    <mergeCell ref="R9:R10"/>
    <mergeCell ref="S9:S10"/>
    <mergeCell ref="E14:F14"/>
    <mergeCell ref="G14:H14"/>
    <mergeCell ref="I14:J14"/>
    <mergeCell ref="K14:L14"/>
    <mergeCell ref="M14:N14"/>
    <mergeCell ref="E13:F13"/>
    <mergeCell ref="G13:H13"/>
    <mergeCell ref="I13:J13"/>
    <mergeCell ref="K13:L13"/>
    <mergeCell ref="M13:N13"/>
    <mergeCell ref="E11:F11"/>
    <mergeCell ref="G11:H11"/>
    <mergeCell ref="I11:J11"/>
    <mergeCell ref="K11:L11"/>
    <mergeCell ref="M11:N11"/>
    <mergeCell ref="E16:F16"/>
    <mergeCell ref="G16:H16"/>
    <mergeCell ref="I16:J16"/>
    <mergeCell ref="K16:L16"/>
    <mergeCell ref="M16:N16"/>
    <mergeCell ref="E15:F15"/>
    <mergeCell ref="G15:H15"/>
    <mergeCell ref="I15:J15"/>
    <mergeCell ref="K15:L15"/>
    <mergeCell ref="M15:N15"/>
    <mergeCell ref="E18:F18"/>
    <mergeCell ref="G18:H18"/>
    <mergeCell ref="I18:J18"/>
    <mergeCell ref="K18:L18"/>
    <mergeCell ref="M18:N18"/>
    <mergeCell ref="E17:F17"/>
    <mergeCell ref="G17:H17"/>
    <mergeCell ref="I17:J17"/>
    <mergeCell ref="K17:L17"/>
    <mergeCell ref="M17:N17"/>
    <mergeCell ref="E20:F20"/>
    <mergeCell ref="G20:H20"/>
    <mergeCell ref="I20:J20"/>
    <mergeCell ref="K20:L20"/>
    <mergeCell ref="M20:N20"/>
    <mergeCell ref="E19:F19"/>
    <mergeCell ref="G19:H19"/>
    <mergeCell ref="I19:J19"/>
    <mergeCell ref="K19:L19"/>
    <mergeCell ref="M19:N19"/>
    <mergeCell ref="F33:O33"/>
    <mergeCell ref="F30:M30"/>
    <mergeCell ref="N30:O30"/>
    <mergeCell ref="P30:R30"/>
    <mergeCell ref="S30:S32"/>
    <mergeCell ref="U32:W32"/>
    <mergeCell ref="P27:Q27"/>
    <mergeCell ref="B23:N23"/>
    <mergeCell ref="P23:W23"/>
    <mergeCell ref="B24:W24"/>
    <mergeCell ref="E26:F26"/>
    <mergeCell ref="G26:H26"/>
    <mergeCell ref="I26:J26"/>
    <mergeCell ref="K26:L26"/>
    <mergeCell ref="M26:N26"/>
    <mergeCell ref="P25:Q25"/>
    <mergeCell ref="P26:Q26"/>
    <mergeCell ref="E28:F28"/>
    <mergeCell ref="G28:H28"/>
    <mergeCell ref="I28:J28"/>
    <mergeCell ref="K28:L28"/>
    <mergeCell ref="M28:N28"/>
    <mergeCell ref="P28:Q28"/>
    <mergeCell ref="E27:F27"/>
    <mergeCell ref="U30:W30"/>
    <mergeCell ref="F31:M32"/>
    <mergeCell ref="N31:O32"/>
    <mergeCell ref="P31:R32"/>
    <mergeCell ref="U31:W31"/>
    <mergeCell ref="O7:R7"/>
    <mergeCell ref="S25:T25"/>
    <mergeCell ref="S26:T26"/>
    <mergeCell ref="S27:T27"/>
    <mergeCell ref="S28:T28"/>
    <mergeCell ref="I27:J27"/>
    <mergeCell ref="K27:L27"/>
    <mergeCell ref="M27:N27"/>
    <mergeCell ref="G27:H27"/>
    <mergeCell ref="E22:F22"/>
    <mergeCell ref="G22:H22"/>
    <mergeCell ref="I22:J22"/>
    <mergeCell ref="K22:L22"/>
    <mergeCell ref="M22:N22"/>
    <mergeCell ref="E21:F21"/>
    <mergeCell ref="G21:H21"/>
    <mergeCell ref="I21:J21"/>
    <mergeCell ref="K21:L21"/>
    <mergeCell ref="M21:N21"/>
  </mergeCells>
  <phoneticPr fontId="1"/>
  <dataValidations count="6">
    <dataValidation type="list" allowBlank="1" showInputMessage="1" showErrorMessage="1" sqref="P11:P23 O26:O28" xr:uid="{B70F9861-C54F-44D3-BF69-E86DE09CD786}">
      <formula1>"男,女"</formula1>
    </dataValidation>
    <dataValidation type="list" allowBlank="1" showInputMessage="1" showErrorMessage="1" sqref="E11:N22" xr:uid="{51C6FE77-08DB-4BFA-A80C-CC4742F75AE6}">
      <formula1>"2400,3400,0"</formula1>
    </dataValidation>
    <dataValidation type="list" allowBlank="1" showInputMessage="1" showErrorMessage="1" sqref="E26:N28" xr:uid="{BB243D5D-1A0B-4F77-AD7A-1EC472BEF79F}">
      <formula1>"○,×,AM○,PM○"</formula1>
    </dataValidation>
    <dataValidation type="list" allowBlank="1" showInputMessage="1" showErrorMessage="1" sqref="D26:D28" xr:uid="{C2B24FAE-95AF-46E6-8A6E-01568D0E7BA4}">
      <formula1>"コーチ1,コーチ2,コーチ3,コーチ4"</formula1>
    </dataValidation>
    <dataValidation type="list" allowBlank="1" showInputMessage="1" showErrorMessage="1" sqref="D12:D22" xr:uid="{CD29E9E4-C222-49B1-A750-C6E948157A02}">
      <formula1>"A,B,C"</formula1>
    </dataValidation>
    <dataValidation type="list" allowBlank="1" showInputMessage="1" showErrorMessage="1" sqref="D11" xr:uid="{F42DB2D2-D0C1-49E0-9013-89BB9CABF3EE}">
      <formula1>"指定,C,推薦"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A947E-2246-4C11-9D41-BC7A3BA16B5D}">
  <sheetPr>
    <pageSetUpPr fitToPage="1"/>
  </sheetPr>
  <dimension ref="A1:AD33"/>
  <sheetViews>
    <sheetView showGridLines="0" topLeftCell="A13" zoomScale="80" zoomScaleNormal="80" workbookViewId="0">
      <selection activeCell="D9" sqref="D9:D22"/>
    </sheetView>
  </sheetViews>
  <sheetFormatPr defaultColWidth="9" defaultRowHeight="12" x14ac:dyDescent="0.2"/>
  <cols>
    <col min="1" max="1" width="1.21875" style="3" customWidth="1"/>
    <col min="2" max="2" width="3.33203125" style="3" customWidth="1"/>
    <col min="3" max="3" width="18.44140625" style="3" customWidth="1"/>
    <col min="4" max="5" width="9" style="3"/>
    <col min="6" max="6" width="3.109375" style="3" customWidth="1"/>
    <col min="7" max="7" width="9" style="3"/>
    <col min="8" max="8" width="3.109375" style="3" customWidth="1"/>
    <col min="9" max="9" width="9" style="3"/>
    <col min="10" max="10" width="3.109375" style="3" customWidth="1"/>
    <col min="11" max="11" width="9" style="3"/>
    <col min="12" max="12" width="3.109375" style="3" customWidth="1"/>
    <col min="13" max="13" width="9" style="3"/>
    <col min="14" max="14" width="3.109375" style="3" customWidth="1"/>
    <col min="15" max="15" width="11.44140625" style="3" customWidth="1"/>
    <col min="16" max="16" width="5.21875" style="3" bestFit="1" customWidth="1"/>
    <col min="17" max="17" width="13.109375" style="3" customWidth="1"/>
    <col min="18" max="19" width="9" style="3"/>
    <col min="20" max="20" width="18.6640625" style="3" customWidth="1"/>
    <col min="21" max="22" width="16" style="3" customWidth="1"/>
    <col min="23" max="23" width="18.109375" style="3" customWidth="1"/>
    <col min="24" max="27" width="9" style="3"/>
    <col min="28" max="30" width="0" style="3" hidden="1" customWidth="1"/>
    <col min="31" max="16384" width="9" style="3"/>
  </cols>
  <sheetData>
    <row r="1" spans="2:30" ht="7.5" customHeight="1" x14ac:dyDescent="0.2"/>
    <row r="2" spans="2:30" ht="25.5" customHeight="1" x14ac:dyDescent="0.2">
      <c r="B2" s="177" t="s">
        <v>9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</row>
    <row r="3" spans="2:30" ht="25.5" customHeight="1" x14ac:dyDescent="0.2">
      <c r="B3" s="177" t="s">
        <v>66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</row>
    <row r="5" spans="2:30" ht="29.1" customHeight="1" x14ac:dyDescent="0.2">
      <c r="B5" s="178" t="s">
        <v>51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Q5" s="179"/>
      <c r="R5" s="180"/>
      <c r="S5" s="180"/>
      <c r="T5" s="180"/>
      <c r="U5" s="180"/>
      <c r="V5" s="180"/>
      <c r="W5" s="180"/>
    </row>
    <row r="6" spans="2:30" ht="12" customHeight="1" x14ac:dyDescent="0.2">
      <c r="B6" s="22"/>
      <c r="C6" s="22"/>
      <c r="D6" s="22"/>
      <c r="E6" s="22"/>
      <c r="F6" s="22"/>
    </row>
    <row r="7" spans="2:30" ht="18.75" customHeight="1" x14ac:dyDescent="0.2">
      <c r="B7" s="22"/>
      <c r="C7" s="57" t="s">
        <v>16</v>
      </c>
      <c r="D7" s="204"/>
      <c r="E7" s="204"/>
      <c r="F7" s="204"/>
      <c r="G7" s="204"/>
      <c r="H7" s="204"/>
      <c r="I7" s="204"/>
      <c r="J7" s="182" t="s">
        <v>13</v>
      </c>
      <c r="K7" s="182"/>
      <c r="L7" s="182"/>
      <c r="M7" s="182"/>
      <c r="N7" s="182"/>
      <c r="O7" s="194"/>
      <c r="P7" s="194"/>
      <c r="Q7" s="194"/>
      <c r="R7" s="194"/>
      <c r="U7" s="58" t="s">
        <v>32</v>
      </c>
      <c r="V7" s="205"/>
      <c r="W7" s="205"/>
    </row>
    <row r="8" spans="2:30" ht="12" customHeight="1" thickBot="1" x14ac:dyDescent="0.25">
      <c r="W8" s="23"/>
    </row>
    <row r="9" spans="2:30" ht="18.75" customHeight="1" x14ac:dyDescent="0.2">
      <c r="B9" s="172" t="s">
        <v>10</v>
      </c>
      <c r="C9" s="169" t="s">
        <v>11</v>
      </c>
      <c r="D9" s="174" t="s">
        <v>71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6"/>
      <c r="P9" s="169" t="s">
        <v>0</v>
      </c>
      <c r="Q9" s="169" t="s">
        <v>14</v>
      </c>
      <c r="R9" s="169" t="s">
        <v>1</v>
      </c>
      <c r="S9" s="169" t="s">
        <v>2</v>
      </c>
      <c r="T9" s="186" t="s">
        <v>62</v>
      </c>
      <c r="U9" s="188" t="s">
        <v>12</v>
      </c>
      <c r="V9" s="189"/>
      <c r="W9" s="184" t="s">
        <v>15</v>
      </c>
    </row>
    <row r="10" spans="2:30" ht="22.5" customHeight="1" thickBot="1" x14ac:dyDescent="0.25">
      <c r="B10" s="173"/>
      <c r="C10" s="140"/>
      <c r="D10" s="140"/>
      <c r="E10" s="91">
        <v>45438</v>
      </c>
      <c r="F10" s="25" t="str">
        <f>IF(E10="","",TEXT(E10,"aaa"))</f>
        <v>日</v>
      </c>
      <c r="G10" s="92">
        <v>45445</v>
      </c>
      <c r="H10" s="25" t="str">
        <f>IF(G10="","",TEXT(G10,"aaa"))</f>
        <v>日</v>
      </c>
      <c r="I10" s="92">
        <v>45452</v>
      </c>
      <c r="J10" s="25" t="str">
        <f>IF(I10="","",TEXT(I10,"aaa"))</f>
        <v>日</v>
      </c>
      <c r="K10" s="92">
        <v>45459</v>
      </c>
      <c r="L10" s="25" t="str">
        <f>IF(K10="","",TEXT(K10,"aaa"))</f>
        <v>日</v>
      </c>
      <c r="M10" s="92">
        <v>45480</v>
      </c>
      <c r="N10" s="25" t="str">
        <f>IF(M10="","",TEXT(M10,"aaa"))</f>
        <v>日</v>
      </c>
      <c r="O10" s="56" t="s">
        <v>3</v>
      </c>
      <c r="P10" s="140"/>
      <c r="Q10" s="140"/>
      <c r="R10" s="140"/>
      <c r="S10" s="164"/>
      <c r="T10" s="187"/>
      <c r="U10" s="24" t="s">
        <v>5</v>
      </c>
      <c r="V10" s="25" t="s">
        <v>13</v>
      </c>
      <c r="W10" s="185"/>
    </row>
    <row r="11" spans="2:30" ht="43.5" customHeight="1" thickTop="1" x14ac:dyDescent="0.2">
      <c r="B11" s="26">
        <v>1</v>
      </c>
      <c r="C11" s="40"/>
      <c r="D11" s="52"/>
      <c r="E11" s="206"/>
      <c r="F11" s="207"/>
      <c r="G11" s="206"/>
      <c r="H11" s="207"/>
      <c r="I11" s="206"/>
      <c r="J11" s="207"/>
      <c r="K11" s="206"/>
      <c r="L11" s="207"/>
      <c r="M11" s="206"/>
      <c r="N11" s="207"/>
      <c r="O11" s="93">
        <f>E11+G11+I11+K11+M11</f>
        <v>0</v>
      </c>
      <c r="P11" s="52"/>
      <c r="Q11" s="53"/>
      <c r="R11" s="28" t="str">
        <f t="shared" ref="R11:R22" si="0">IF(C11="","",DATEDIF(Q11,$V$7,"Y"))</f>
        <v/>
      </c>
      <c r="S11" s="27" t="str">
        <f t="shared" ref="S11:S22" si="1">IF(C11="","",VLOOKUP(DATEDIF(Q11,$AD$11,"Y"),$AB$11:$AC$24,2,TRUE))</f>
        <v/>
      </c>
      <c r="T11" s="44"/>
      <c r="U11" s="79"/>
      <c r="V11" s="45"/>
      <c r="W11" s="46"/>
      <c r="AB11" s="3">
        <v>6</v>
      </c>
      <c r="AC11" s="3" t="s">
        <v>18</v>
      </c>
      <c r="AD11" s="4">
        <f ca="1">DATE(YEAR(TODAY())-(MONTH(TODAY())&lt;=3)*1,4,1)</f>
        <v>45383</v>
      </c>
    </row>
    <row r="12" spans="2:30" ht="43.5" customHeight="1" x14ac:dyDescent="0.2">
      <c r="B12" s="29">
        <v>2</v>
      </c>
      <c r="C12" s="41"/>
      <c r="D12" s="52"/>
      <c r="E12" s="200"/>
      <c r="F12" s="201"/>
      <c r="G12" s="200"/>
      <c r="H12" s="201"/>
      <c r="I12" s="200"/>
      <c r="J12" s="201"/>
      <c r="K12" s="200"/>
      <c r="L12" s="201"/>
      <c r="M12" s="200"/>
      <c r="N12" s="201"/>
      <c r="O12" s="93">
        <f>E12+G12+I12+K12+M12</f>
        <v>0</v>
      </c>
      <c r="P12" s="41"/>
      <c r="Q12" s="54"/>
      <c r="R12" s="28" t="str">
        <f t="shared" si="0"/>
        <v/>
      </c>
      <c r="S12" s="30" t="str">
        <f t="shared" si="1"/>
        <v/>
      </c>
      <c r="T12" s="47"/>
      <c r="U12" s="80"/>
      <c r="V12" s="45"/>
      <c r="W12" s="48"/>
      <c r="AB12" s="3">
        <v>7</v>
      </c>
      <c r="AC12" s="3" t="s">
        <v>19</v>
      </c>
    </row>
    <row r="13" spans="2:30" ht="43.5" customHeight="1" x14ac:dyDescent="0.2">
      <c r="B13" s="29">
        <v>3</v>
      </c>
      <c r="C13" s="41"/>
      <c r="D13" s="52"/>
      <c r="E13" s="200"/>
      <c r="F13" s="201"/>
      <c r="G13" s="200"/>
      <c r="H13" s="201"/>
      <c r="I13" s="200"/>
      <c r="J13" s="201"/>
      <c r="K13" s="200"/>
      <c r="L13" s="201"/>
      <c r="M13" s="200"/>
      <c r="N13" s="201"/>
      <c r="O13" s="93">
        <f t="shared" ref="O13:O21" si="2">E13+G13+I13+K13+M13</f>
        <v>0</v>
      </c>
      <c r="P13" s="41"/>
      <c r="Q13" s="54"/>
      <c r="R13" s="28" t="str">
        <f t="shared" si="0"/>
        <v/>
      </c>
      <c r="S13" s="30" t="str">
        <f t="shared" si="1"/>
        <v/>
      </c>
      <c r="T13" s="47"/>
      <c r="U13" s="80"/>
      <c r="V13" s="45"/>
      <c r="W13" s="48"/>
      <c r="AB13" s="3">
        <v>8</v>
      </c>
      <c r="AC13" s="3" t="s">
        <v>20</v>
      </c>
    </row>
    <row r="14" spans="2:30" ht="43.5" customHeight="1" x14ac:dyDescent="0.2">
      <c r="B14" s="29">
        <v>4</v>
      </c>
      <c r="C14" s="41"/>
      <c r="D14" s="52"/>
      <c r="E14" s="200"/>
      <c r="F14" s="201"/>
      <c r="G14" s="200"/>
      <c r="H14" s="201"/>
      <c r="I14" s="200"/>
      <c r="J14" s="201"/>
      <c r="K14" s="200"/>
      <c r="L14" s="201"/>
      <c r="M14" s="200"/>
      <c r="N14" s="201"/>
      <c r="O14" s="93">
        <f t="shared" si="2"/>
        <v>0</v>
      </c>
      <c r="P14" s="41"/>
      <c r="Q14" s="54"/>
      <c r="R14" s="28" t="str">
        <f t="shared" si="0"/>
        <v/>
      </c>
      <c r="S14" s="30" t="str">
        <f t="shared" si="1"/>
        <v/>
      </c>
      <c r="T14" s="47"/>
      <c r="U14" s="80"/>
      <c r="V14" s="45"/>
      <c r="W14" s="48"/>
      <c r="AB14" s="3">
        <v>9</v>
      </c>
      <c r="AC14" s="3" t="s">
        <v>21</v>
      </c>
    </row>
    <row r="15" spans="2:30" ht="43.5" customHeight="1" x14ac:dyDescent="0.2">
      <c r="B15" s="29">
        <v>5</v>
      </c>
      <c r="C15" s="41"/>
      <c r="D15" s="52"/>
      <c r="E15" s="200"/>
      <c r="F15" s="201"/>
      <c r="G15" s="200"/>
      <c r="H15" s="201"/>
      <c r="I15" s="200"/>
      <c r="J15" s="201"/>
      <c r="K15" s="200"/>
      <c r="L15" s="201"/>
      <c r="M15" s="200"/>
      <c r="N15" s="201"/>
      <c r="O15" s="93">
        <f t="shared" si="2"/>
        <v>0</v>
      </c>
      <c r="P15" s="41"/>
      <c r="Q15" s="54"/>
      <c r="R15" s="28" t="str">
        <f t="shared" si="0"/>
        <v/>
      </c>
      <c r="S15" s="30" t="str">
        <f t="shared" si="1"/>
        <v/>
      </c>
      <c r="T15" s="47"/>
      <c r="U15" s="80"/>
      <c r="V15" s="45"/>
      <c r="W15" s="48"/>
      <c r="AB15" s="3">
        <v>10</v>
      </c>
      <c r="AC15" s="3" t="s">
        <v>22</v>
      </c>
    </row>
    <row r="16" spans="2:30" ht="43.5" customHeight="1" x14ac:dyDescent="0.2">
      <c r="B16" s="29">
        <v>6</v>
      </c>
      <c r="C16" s="41"/>
      <c r="D16" s="52"/>
      <c r="E16" s="200"/>
      <c r="F16" s="201"/>
      <c r="G16" s="200"/>
      <c r="H16" s="201"/>
      <c r="I16" s="200"/>
      <c r="J16" s="201"/>
      <c r="K16" s="200"/>
      <c r="L16" s="201"/>
      <c r="M16" s="200"/>
      <c r="N16" s="201"/>
      <c r="O16" s="93">
        <f t="shared" si="2"/>
        <v>0</v>
      </c>
      <c r="P16" s="41"/>
      <c r="Q16" s="54"/>
      <c r="R16" s="28" t="str">
        <f t="shared" si="0"/>
        <v/>
      </c>
      <c r="S16" s="30" t="str">
        <f t="shared" si="1"/>
        <v/>
      </c>
      <c r="T16" s="47"/>
      <c r="U16" s="80"/>
      <c r="V16" s="45"/>
      <c r="W16" s="48"/>
      <c r="AB16" s="3">
        <v>11</v>
      </c>
      <c r="AC16" s="3" t="s">
        <v>23</v>
      </c>
    </row>
    <row r="17" spans="1:29" ht="43.5" customHeight="1" x14ac:dyDescent="0.2">
      <c r="B17" s="29">
        <v>7</v>
      </c>
      <c r="C17" s="41"/>
      <c r="D17" s="52"/>
      <c r="E17" s="200"/>
      <c r="F17" s="201"/>
      <c r="G17" s="200"/>
      <c r="H17" s="201"/>
      <c r="I17" s="200"/>
      <c r="J17" s="201"/>
      <c r="K17" s="200"/>
      <c r="L17" s="201"/>
      <c r="M17" s="200"/>
      <c r="N17" s="201"/>
      <c r="O17" s="93">
        <f t="shared" si="2"/>
        <v>0</v>
      </c>
      <c r="P17" s="41"/>
      <c r="Q17" s="54"/>
      <c r="R17" s="28" t="str">
        <f t="shared" si="0"/>
        <v/>
      </c>
      <c r="S17" s="30" t="str">
        <f t="shared" si="1"/>
        <v/>
      </c>
      <c r="T17" s="47"/>
      <c r="U17" s="80"/>
      <c r="V17" s="45"/>
      <c r="W17" s="48"/>
      <c r="AB17" s="3">
        <v>12</v>
      </c>
      <c r="AC17" s="3" t="s">
        <v>24</v>
      </c>
    </row>
    <row r="18" spans="1:29" ht="43.5" customHeight="1" x14ac:dyDescent="0.2">
      <c r="B18" s="29">
        <v>8</v>
      </c>
      <c r="C18" s="41"/>
      <c r="D18" s="52"/>
      <c r="E18" s="200"/>
      <c r="F18" s="201"/>
      <c r="G18" s="200"/>
      <c r="H18" s="201"/>
      <c r="I18" s="200"/>
      <c r="J18" s="201"/>
      <c r="K18" s="200"/>
      <c r="L18" s="201"/>
      <c r="M18" s="200"/>
      <c r="N18" s="201"/>
      <c r="O18" s="93">
        <f t="shared" si="2"/>
        <v>0</v>
      </c>
      <c r="P18" s="41"/>
      <c r="Q18" s="54"/>
      <c r="R18" s="28" t="str">
        <f t="shared" si="0"/>
        <v/>
      </c>
      <c r="S18" s="30" t="str">
        <f t="shared" si="1"/>
        <v/>
      </c>
      <c r="T18" s="47"/>
      <c r="U18" s="80"/>
      <c r="V18" s="45"/>
      <c r="W18" s="48"/>
      <c r="AB18" s="3">
        <v>13</v>
      </c>
      <c r="AC18" s="3" t="s">
        <v>25</v>
      </c>
    </row>
    <row r="19" spans="1:29" ht="43.5" customHeight="1" x14ac:dyDescent="0.2">
      <c r="B19" s="29">
        <v>9</v>
      </c>
      <c r="C19" s="41"/>
      <c r="D19" s="52"/>
      <c r="E19" s="200"/>
      <c r="F19" s="201"/>
      <c r="G19" s="200"/>
      <c r="H19" s="201"/>
      <c r="I19" s="200"/>
      <c r="J19" s="201"/>
      <c r="K19" s="200"/>
      <c r="L19" s="201"/>
      <c r="M19" s="200"/>
      <c r="N19" s="201"/>
      <c r="O19" s="93">
        <f t="shared" si="2"/>
        <v>0</v>
      </c>
      <c r="P19" s="41"/>
      <c r="Q19" s="54"/>
      <c r="R19" s="28" t="str">
        <f t="shared" si="0"/>
        <v/>
      </c>
      <c r="S19" s="30" t="str">
        <f t="shared" si="1"/>
        <v/>
      </c>
      <c r="T19" s="47"/>
      <c r="U19" s="80"/>
      <c r="V19" s="45"/>
      <c r="W19" s="48"/>
      <c r="AB19" s="3">
        <v>14</v>
      </c>
      <c r="AC19" s="3" t="s">
        <v>26</v>
      </c>
    </row>
    <row r="20" spans="1:29" ht="43.5" customHeight="1" x14ac:dyDescent="0.2">
      <c r="B20" s="29">
        <v>10</v>
      </c>
      <c r="C20" s="41"/>
      <c r="D20" s="52"/>
      <c r="E20" s="200"/>
      <c r="F20" s="201"/>
      <c r="G20" s="200"/>
      <c r="H20" s="201"/>
      <c r="I20" s="200"/>
      <c r="J20" s="201"/>
      <c r="K20" s="200"/>
      <c r="L20" s="201"/>
      <c r="M20" s="200"/>
      <c r="N20" s="201"/>
      <c r="O20" s="93">
        <f t="shared" si="2"/>
        <v>0</v>
      </c>
      <c r="P20" s="41"/>
      <c r="Q20" s="54"/>
      <c r="R20" s="28" t="str">
        <f t="shared" si="0"/>
        <v/>
      </c>
      <c r="S20" s="30" t="str">
        <f t="shared" si="1"/>
        <v/>
      </c>
      <c r="T20" s="47"/>
      <c r="U20" s="80"/>
      <c r="V20" s="45"/>
      <c r="W20" s="48"/>
      <c r="AB20" s="3">
        <v>15</v>
      </c>
      <c r="AC20" s="3" t="s">
        <v>27</v>
      </c>
    </row>
    <row r="21" spans="1:29" ht="43.5" customHeight="1" x14ac:dyDescent="0.2">
      <c r="B21" s="29">
        <v>11</v>
      </c>
      <c r="C21" s="41"/>
      <c r="D21" s="52"/>
      <c r="E21" s="200"/>
      <c r="F21" s="201"/>
      <c r="G21" s="200"/>
      <c r="H21" s="201"/>
      <c r="I21" s="200"/>
      <c r="J21" s="201"/>
      <c r="K21" s="200"/>
      <c r="L21" s="201"/>
      <c r="M21" s="200"/>
      <c r="N21" s="201"/>
      <c r="O21" s="93">
        <f t="shared" si="2"/>
        <v>0</v>
      </c>
      <c r="P21" s="41"/>
      <c r="Q21" s="54"/>
      <c r="R21" s="28" t="str">
        <f t="shared" si="0"/>
        <v/>
      </c>
      <c r="S21" s="30" t="str">
        <f t="shared" si="1"/>
        <v/>
      </c>
      <c r="T21" s="47"/>
      <c r="U21" s="80"/>
      <c r="V21" s="45"/>
      <c r="W21" s="48"/>
      <c r="AB21" s="3">
        <v>16</v>
      </c>
      <c r="AC21" s="3" t="s">
        <v>28</v>
      </c>
    </row>
    <row r="22" spans="1:29" ht="43.5" customHeight="1" thickBot="1" x14ac:dyDescent="0.25">
      <c r="B22" s="31">
        <v>12</v>
      </c>
      <c r="C22" s="42"/>
      <c r="D22" s="42"/>
      <c r="E22" s="202"/>
      <c r="F22" s="203"/>
      <c r="G22" s="202"/>
      <c r="H22" s="203"/>
      <c r="I22" s="202"/>
      <c r="J22" s="203"/>
      <c r="K22" s="202"/>
      <c r="L22" s="203"/>
      <c r="M22" s="202"/>
      <c r="N22" s="203"/>
      <c r="O22" s="117">
        <f>E22+G22+I22+K22+M22</f>
        <v>0</v>
      </c>
      <c r="P22" s="42"/>
      <c r="Q22" s="55"/>
      <c r="R22" s="32" t="str">
        <f t="shared" si="0"/>
        <v/>
      </c>
      <c r="S22" s="32" t="str">
        <f t="shared" si="1"/>
        <v/>
      </c>
      <c r="T22" s="49"/>
      <c r="U22" s="81"/>
      <c r="V22" s="50"/>
      <c r="W22" s="51"/>
      <c r="AB22" s="3">
        <v>17</v>
      </c>
      <c r="AC22" s="3" t="s">
        <v>29</v>
      </c>
    </row>
    <row r="23" spans="1:29" ht="33.75" customHeight="1" thickBot="1" x14ac:dyDescent="0.25">
      <c r="B23" s="157" t="s">
        <v>4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33">
        <f>SUM(O11:O22)</f>
        <v>0</v>
      </c>
      <c r="P23" s="159"/>
      <c r="Q23" s="159"/>
      <c r="R23" s="159"/>
      <c r="S23" s="159"/>
      <c r="T23" s="159"/>
      <c r="U23" s="159"/>
      <c r="V23" s="160"/>
      <c r="W23" s="161"/>
    </row>
    <row r="24" spans="1:29" ht="18.75" customHeight="1" x14ac:dyDescent="0.15"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AB24" s="3">
        <v>18</v>
      </c>
      <c r="AC24" s="3" t="s">
        <v>30</v>
      </c>
    </row>
    <row r="25" spans="1:29" ht="18.75" customHeight="1" thickBot="1" x14ac:dyDescent="0.25">
      <c r="A25" s="85"/>
      <c r="B25" s="56" t="s">
        <v>55</v>
      </c>
      <c r="C25" s="56" t="s">
        <v>56</v>
      </c>
      <c r="D25" s="89" t="s">
        <v>57</v>
      </c>
      <c r="E25" s="43">
        <v>45438</v>
      </c>
      <c r="F25" s="25" t="str">
        <f>IF(E25="","",TEXT(E25,"aaa"))</f>
        <v>日</v>
      </c>
      <c r="G25" s="90">
        <v>45445</v>
      </c>
      <c r="H25" s="25" t="str">
        <f>IF(G25="","",TEXT(G25,"aaa"))</f>
        <v>日</v>
      </c>
      <c r="I25" s="90">
        <v>45452</v>
      </c>
      <c r="J25" s="25" t="str">
        <f>IF(I25="","",TEXT(I25,"aaa"))</f>
        <v>日</v>
      </c>
      <c r="K25" s="90">
        <v>45459</v>
      </c>
      <c r="L25" s="25" t="str">
        <f>IF(K25="","",TEXT(K25,"aaa"))</f>
        <v>日</v>
      </c>
      <c r="M25" s="90">
        <v>45480</v>
      </c>
      <c r="N25" s="25" t="str">
        <f>IF(M25="","",TEXT(M25,"aaa"))</f>
        <v>日</v>
      </c>
      <c r="O25" s="56" t="s">
        <v>58</v>
      </c>
      <c r="P25" s="164" t="s">
        <v>63</v>
      </c>
      <c r="Q25" s="165"/>
      <c r="R25" s="56" t="s">
        <v>59</v>
      </c>
      <c r="S25" s="164" t="s">
        <v>60</v>
      </c>
      <c r="T25" s="165"/>
      <c r="U25" s="34"/>
      <c r="V25" s="34" t="s">
        <v>40</v>
      </c>
      <c r="W25" s="35"/>
    </row>
    <row r="26" spans="1:29" ht="25.5" customHeight="1" thickTop="1" x14ac:dyDescent="0.2">
      <c r="A26" s="85"/>
      <c r="B26" s="86">
        <v>1</v>
      </c>
      <c r="C26" s="87"/>
      <c r="D26" s="52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88"/>
      <c r="P26" s="195"/>
      <c r="Q26" s="196"/>
      <c r="R26" s="94" t="str">
        <f>IF(C26="","",DATEDIF(P26,$V$7,"Y"))</f>
        <v/>
      </c>
      <c r="S26" s="190"/>
      <c r="T26" s="191"/>
      <c r="U26" s="118"/>
      <c r="V26" s="107">
        <v>2400</v>
      </c>
      <c r="W26" s="6">
        <f>COUNTIF(E11:N22,2400)</f>
        <v>0</v>
      </c>
    </row>
    <row r="27" spans="1:29" ht="25.5" customHeight="1" x14ac:dyDescent="0.2">
      <c r="A27" s="85"/>
      <c r="B27" s="83">
        <v>2</v>
      </c>
      <c r="C27" s="84"/>
      <c r="D27" s="41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88"/>
      <c r="P27" s="197"/>
      <c r="Q27" s="198"/>
      <c r="R27" s="94" t="str">
        <f t="shared" ref="R27:R28" si="3">IF(C27="","",DATEDIF(P27,$V$7,"Y"))</f>
        <v/>
      </c>
      <c r="S27" s="192"/>
      <c r="T27" s="193"/>
      <c r="U27" s="118"/>
      <c r="V27" s="107">
        <v>3400</v>
      </c>
      <c r="W27" s="6">
        <f>COUNTIF(E11:N22,3400)</f>
        <v>0</v>
      </c>
    </row>
    <row r="28" spans="1:29" ht="25.5" customHeight="1" x14ac:dyDescent="0.2">
      <c r="A28" s="85"/>
      <c r="B28" s="83">
        <v>3</v>
      </c>
      <c r="C28" s="84"/>
      <c r="D28" s="41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88"/>
      <c r="P28" s="199" t="str">
        <f>IF(C28="","",DATEDIF(O28,$W$7,"Y"))</f>
        <v/>
      </c>
      <c r="Q28" s="198"/>
      <c r="R28" s="94" t="str">
        <f t="shared" si="3"/>
        <v/>
      </c>
      <c r="S28" s="192"/>
      <c r="T28" s="193"/>
      <c r="U28" s="38"/>
      <c r="V28" s="38"/>
      <c r="W28" s="3" t="str">
        <f>IF(U28="","",COUNTIF($E$11:$N$22,U28))</f>
        <v/>
      </c>
    </row>
    <row r="29" spans="1:29" ht="25.5" customHeight="1" x14ac:dyDescent="0.15">
      <c r="F29" s="36" t="s">
        <v>41</v>
      </c>
      <c r="W29" s="37"/>
    </row>
    <row r="30" spans="1:29" ht="25.5" customHeight="1" x14ac:dyDescent="0.2">
      <c r="F30" s="149" t="s">
        <v>39</v>
      </c>
      <c r="G30" s="150"/>
      <c r="H30" s="150"/>
      <c r="I30" s="150"/>
      <c r="J30" s="150"/>
      <c r="K30" s="150"/>
      <c r="L30" s="150"/>
      <c r="M30" s="151"/>
      <c r="N30" s="149" t="s">
        <v>38</v>
      </c>
      <c r="O30" s="151"/>
      <c r="P30" s="149" t="s">
        <v>37</v>
      </c>
      <c r="Q30" s="150"/>
      <c r="R30" s="151"/>
      <c r="S30" s="152" t="s">
        <v>36</v>
      </c>
      <c r="T30" s="19" t="s">
        <v>5</v>
      </c>
      <c r="U30" s="221"/>
      <c r="V30" s="221"/>
      <c r="W30" s="221"/>
    </row>
    <row r="31" spans="1:29" ht="25.5" customHeight="1" x14ac:dyDescent="0.2">
      <c r="F31" s="212">
        <f>SUM(O11:O22)</f>
        <v>0</v>
      </c>
      <c r="G31" s="213"/>
      <c r="H31" s="213"/>
      <c r="I31" s="214"/>
      <c r="J31" s="214"/>
      <c r="K31" s="214"/>
      <c r="L31" s="214"/>
      <c r="M31" s="215"/>
      <c r="N31" s="208"/>
      <c r="O31" s="209"/>
      <c r="P31" s="222"/>
      <c r="Q31" s="223"/>
      <c r="R31" s="224"/>
      <c r="S31" s="153"/>
      <c r="T31" s="19" t="s">
        <v>35</v>
      </c>
      <c r="U31" s="219"/>
      <c r="V31" s="219"/>
      <c r="W31" s="219"/>
    </row>
    <row r="32" spans="1:29" ht="25.5" customHeight="1" x14ac:dyDescent="0.2">
      <c r="F32" s="216"/>
      <c r="G32" s="217"/>
      <c r="H32" s="217"/>
      <c r="I32" s="217"/>
      <c r="J32" s="217"/>
      <c r="K32" s="217"/>
      <c r="L32" s="217"/>
      <c r="M32" s="218"/>
      <c r="N32" s="210"/>
      <c r="O32" s="211"/>
      <c r="P32" s="225"/>
      <c r="Q32" s="226"/>
      <c r="R32" s="227"/>
      <c r="S32" s="153"/>
      <c r="T32" s="19" t="s">
        <v>6</v>
      </c>
      <c r="U32" s="220"/>
      <c r="V32" s="220"/>
      <c r="W32" s="221"/>
    </row>
    <row r="33" spans="6:19" ht="24" customHeight="1" x14ac:dyDescent="0.2">
      <c r="F33" s="148" t="s">
        <v>7</v>
      </c>
      <c r="G33" s="148"/>
      <c r="H33" s="148"/>
      <c r="I33" s="148"/>
      <c r="J33" s="148"/>
      <c r="K33" s="148"/>
      <c r="L33" s="148"/>
      <c r="M33" s="148"/>
      <c r="N33" s="148"/>
      <c r="O33" s="148"/>
      <c r="P33" s="7" t="s">
        <v>8</v>
      </c>
      <c r="Q33" s="39"/>
      <c r="R33" s="39"/>
      <c r="S33" s="39"/>
    </row>
  </sheetData>
  <sheetProtection algorithmName="SHA-512" hashValue="7IH6rMGc5jKweGPdcWbGompD3OoaUH6xavEuHvrPodaqwIydZYAARx3YsGPKlvB3vSmsyhw4d+0lrZPK5V1Ifg==" saltValue="7hiB8mVFBvWsBifkYzeBMw==" spinCount="100000" sheet="1" formatCells="0" formatColumns="0" formatRows="0" insertColumns="0" insertRows="0" insertHyperlinks="0" deleteColumns="0" deleteRows="0" sort="0" autoFilter="0" pivotTables="0"/>
  <mergeCells count="116">
    <mergeCell ref="K28:L28"/>
    <mergeCell ref="F33:O33"/>
    <mergeCell ref="N31:O32"/>
    <mergeCell ref="F31:M32"/>
    <mergeCell ref="F30:M30"/>
    <mergeCell ref="I22:J22"/>
    <mergeCell ref="M22:N22"/>
    <mergeCell ref="U31:W31"/>
    <mergeCell ref="U32:W32"/>
    <mergeCell ref="S30:S32"/>
    <mergeCell ref="P30:R30"/>
    <mergeCell ref="P31:R32"/>
    <mergeCell ref="U30:W30"/>
    <mergeCell ref="N30:O30"/>
    <mergeCell ref="E26:F26"/>
    <mergeCell ref="E27:F27"/>
    <mergeCell ref="I27:J27"/>
    <mergeCell ref="E28:F28"/>
    <mergeCell ref="I28:J28"/>
    <mergeCell ref="G27:H27"/>
    <mergeCell ref="G28:H28"/>
    <mergeCell ref="M28:N28"/>
    <mergeCell ref="M26:N26"/>
    <mergeCell ref="M27:N27"/>
    <mergeCell ref="K27:L27"/>
    <mergeCell ref="E21:F21"/>
    <mergeCell ref="I21:J21"/>
    <mergeCell ref="M21:N21"/>
    <mergeCell ref="E20:F20"/>
    <mergeCell ref="I20:J20"/>
    <mergeCell ref="M20:N20"/>
    <mergeCell ref="K26:L26"/>
    <mergeCell ref="E16:F16"/>
    <mergeCell ref="I16:J16"/>
    <mergeCell ref="M16:N16"/>
    <mergeCell ref="G22:H22"/>
    <mergeCell ref="G26:H26"/>
    <mergeCell ref="I26:J26"/>
    <mergeCell ref="B23:N23"/>
    <mergeCell ref="E15:F15"/>
    <mergeCell ref="I15:J15"/>
    <mergeCell ref="M15:N15"/>
    <mergeCell ref="K15:L15"/>
    <mergeCell ref="K16:L16"/>
    <mergeCell ref="E18:F18"/>
    <mergeCell ref="I18:J18"/>
    <mergeCell ref="M18:N18"/>
    <mergeCell ref="E17:F17"/>
    <mergeCell ref="I17:J17"/>
    <mergeCell ref="M17:N17"/>
    <mergeCell ref="K17:L17"/>
    <mergeCell ref="K18:L18"/>
    <mergeCell ref="G15:H15"/>
    <mergeCell ref="G16:H16"/>
    <mergeCell ref="G17:H17"/>
    <mergeCell ref="G18:H18"/>
    <mergeCell ref="E14:F14"/>
    <mergeCell ref="I14:J14"/>
    <mergeCell ref="M14:N14"/>
    <mergeCell ref="E13:F13"/>
    <mergeCell ref="I13:J13"/>
    <mergeCell ref="M13:N13"/>
    <mergeCell ref="K14:L14"/>
    <mergeCell ref="G11:H11"/>
    <mergeCell ref="G12:H12"/>
    <mergeCell ref="G13:H13"/>
    <mergeCell ref="G14:H14"/>
    <mergeCell ref="K11:L11"/>
    <mergeCell ref="K12:L12"/>
    <mergeCell ref="K13:L13"/>
    <mergeCell ref="E12:F12"/>
    <mergeCell ref="I12:J12"/>
    <mergeCell ref="M12:N12"/>
    <mergeCell ref="E11:F11"/>
    <mergeCell ref="I11:J11"/>
    <mergeCell ref="M11:N11"/>
    <mergeCell ref="B3:W3"/>
    <mergeCell ref="B2:W2"/>
    <mergeCell ref="D7:I7"/>
    <mergeCell ref="Q5:W5"/>
    <mergeCell ref="B9:B10"/>
    <mergeCell ref="C9:C10"/>
    <mergeCell ref="D9:D10"/>
    <mergeCell ref="E9:O9"/>
    <mergeCell ref="W9:W10"/>
    <mergeCell ref="S9:S10"/>
    <mergeCell ref="R9:R10"/>
    <mergeCell ref="Q9:Q10"/>
    <mergeCell ref="B5:O5"/>
    <mergeCell ref="V7:W7"/>
    <mergeCell ref="J7:N7"/>
    <mergeCell ref="P9:P10"/>
    <mergeCell ref="S25:T25"/>
    <mergeCell ref="S26:T26"/>
    <mergeCell ref="S27:T27"/>
    <mergeCell ref="S28:T28"/>
    <mergeCell ref="O7:R7"/>
    <mergeCell ref="T9:T10"/>
    <mergeCell ref="U9:V9"/>
    <mergeCell ref="P25:Q25"/>
    <mergeCell ref="P26:Q26"/>
    <mergeCell ref="P27:Q27"/>
    <mergeCell ref="P28:Q28"/>
    <mergeCell ref="P23:W23"/>
    <mergeCell ref="B24:W24"/>
    <mergeCell ref="K21:L21"/>
    <mergeCell ref="K22:L22"/>
    <mergeCell ref="G19:H19"/>
    <mergeCell ref="G20:H20"/>
    <mergeCell ref="G21:H21"/>
    <mergeCell ref="E19:F19"/>
    <mergeCell ref="I19:J19"/>
    <mergeCell ref="M19:N19"/>
    <mergeCell ref="K19:L19"/>
    <mergeCell ref="K20:L20"/>
    <mergeCell ref="E22:F22"/>
  </mergeCells>
  <phoneticPr fontId="1"/>
  <dataValidations count="6">
    <dataValidation type="list" allowBlank="1" showInputMessage="1" showErrorMessage="1" sqref="P11:P23 O26:O28" xr:uid="{FEDB917B-AEFB-4691-872E-3096A6574BAD}">
      <formula1>"男,女"</formula1>
    </dataValidation>
    <dataValidation type="list" allowBlank="1" showInputMessage="1" showErrorMessage="1" sqref="D26:D28" xr:uid="{223CEDEB-9458-4385-A8DC-E6A1DE8C693D}">
      <formula1>"コーチ1,コーチ2,コーチ3,コーチ4"</formula1>
    </dataValidation>
    <dataValidation type="list" allowBlank="1" showInputMessage="1" showErrorMessage="1" sqref="E26:N28" xr:uid="{0A00AD17-614E-4275-99FF-FBCD715EBE3C}">
      <formula1>"○,×,AM○,PM○"</formula1>
    </dataValidation>
    <dataValidation type="list" allowBlank="1" showInputMessage="1" showErrorMessage="1" sqref="E11:N22" xr:uid="{8EC365CA-9CD7-4932-A2DC-1DEBCBC2233E}">
      <formula1>"2400,3400,0"</formula1>
    </dataValidation>
    <dataValidation type="list" allowBlank="1" showInputMessage="1" showErrorMessage="1" sqref="D22" xr:uid="{E69AF019-4B20-4011-AE2E-E39409A32960}">
      <formula1>"指定,C,推薦"</formula1>
    </dataValidation>
    <dataValidation type="list" allowBlank="1" showInputMessage="1" showErrorMessage="1" sqref="D11:D21" xr:uid="{FAFB55F9-0A09-417C-9A2D-C563EC6E2922}">
      <formula1>"指定,C,推薦"</formula1>
    </dataValidation>
  </dataValidations>
  <pageMargins left="0.7" right="0.7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5BD54-366C-4814-A98B-6F6FC349D25C}">
  <sheetPr>
    <pageSetUpPr fitToPage="1"/>
  </sheetPr>
  <dimension ref="A1:AD40"/>
  <sheetViews>
    <sheetView topLeftCell="A4" zoomScale="80" zoomScaleNormal="80" workbookViewId="0">
      <selection activeCell="D9" sqref="D9:D22"/>
    </sheetView>
  </sheetViews>
  <sheetFormatPr defaultColWidth="9" defaultRowHeight="12" x14ac:dyDescent="0.2"/>
  <cols>
    <col min="1" max="1" width="1.21875" style="3" customWidth="1"/>
    <col min="2" max="2" width="3.33203125" style="3" customWidth="1"/>
    <col min="3" max="3" width="18.44140625" style="3" customWidth="1"/>
    <col min="4" max="5" width="9" style="3"/>
    <col min="6" max="6" width="3.109375" style="3" customWidth="1"/>
    <col min="7" max="7" width="9" style="3"/>
    <col min="8" max="8" width="3.109375" style="3" customWidth="1"/>
    <col min="9" max="9" width="9" style="3"/>
    <col min="10" max="10" width="3.109375" style="3" customWidth="1"/>
    <col min="11" max="11" width="9" style="3"/>
    <col min="12" max="12" width="3.109375" style="3" customWidth="1"/>
    <col min="13" max="13" width="9" style="3"/>
    <col min="14" max="14" width="3.109375" style="3" customWidth="1"/>
    <col min="15" max="15" width="11.44140625" style="3" customWidth="1"/>
    <col min="16" max="16" width="5.21875" style="3" bestFit="1" customWidth="1"/>
    <col min="17" max="17" width="13.109375" style="3" customWidth="1"/>
    <col min="18" max="19" width="9" style="3"/>
    <col min="20" max="20" width="18.6640625" style="3" customWidth="1"/>
    <col min="21" max="22" width="16" style="3" customWidth="1"/>
    <col min="23" max="23" width="18.109375" style="3" customWidth="1"/>
    <col min="24" max="27" width="9" style="3"/>
    <col min="28" max="30" width="0" style="3" hidden="1" customWidth="1"/>
    <col min="31" max="16384" width="9" style="3"/>
  </cols>
  <sheetData>
    <row r="1" spans="2:30" ht="7.5" customHeight="1" x14ac:dyDescent="0.2"/>
    <row r="2" spans="2:30" ht="25.5" customHeight="1" x14ac:dyDescent="0.2">
      <c r="B2" s="177" t="s">
        <v>9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</row>
    <row r="3" spans="2:30" ht="25.5" customHeight="1" x14ac:dyDescent="0.2">
      <c r="B3" s="177" t="s">
        <v>66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</row>
    <row r="5" spans="2:30" ht="29.1" customHeight="1" x14ac:dyDescent="0.2">
      <c r="B5" s="178" t="s">
        <v>51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Q5" s="179"/>
      <c r="R5" s="180"/>
      <c r="S5" s="180"/>
      <c r="T5" s="180"/>
      <c r="U5" s="180"/>
      <c r="V5" s="180"/>
      <c r="W5" s="180"/>
    </row>
    <row r="6" spans="2:30" ht="12" customHeight="1" x14ac:dyDescent="0.2">
      <c r="B6" s="22"/>
      <c r="C6" s="22"/>
      <c r="D6" s="22"/>
      <c r="E6" s="22"/>
      <c r="F6" s="22"/>
    </row>
    <row r="7" spans="2:30" ht="18.75" customHeight="1" x14ac:dyDescent="0.2">
      <c r="B7" s="22"/>
      <c r="C7" s="57" t="s">
        <v>16</v>
      </c>
      <c r="D7" s="204" t="str">
        <f>IF(①!D7="","",①!D7)</f>
        <v/>
      </c>
      <c r="E7" s="204"/>
      <c r="F7" s="204"/>
      <c r="G7" s="204"/>
      <c r="H7" s="204"/>
      <c r="I7" s="204"/>
      <c r="J7" s="182" t="s">
        <v>13</v>
      </c>
      <c r="K7" s="182"/>
      <c r="L7" s="182"/>
      <c r="M7" s="182"/>
      <c r="N7" s="182"/>
      <c r="O7" s="204" t="str">
        <f>IF(①!O7="","",①!O7)</f>
        <v/>
      </c>
      <c r="P7" s="204"/>
      <c r="Q7" s="204"/>
      <c r="R7" s="204"/>
      <c r="U7" s="58" t="s">
        <v>32</v>
      </c>
      <c r="V7" s="205" t="str">
        <f>IF(①!V7="","",①!V7)</f>
        <v/>
      </c>
      <c r="W7" s="205"/>
    </row>
    <row r="8" spans="2:30" ht="12" customHeight="1" thickBot="1" x14ac:dyDescent="0.25">
      <c r="W8" s="23"/>
    </row>
    <row r="9" spans="2:30" ht="18.75" customHeight="1" x14ac:dyDescent="0.2">
      <c r="B9" s="172" t="s">
        <v>10</v>
      </c>
      <c r="C9" s="169" t="s">
        <v>11</v>
      </c>
      <c r="D9" s="174" t="s">
        <v>71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6"/>
      <c r="P9" s="169" t="s">
        <v>0</v>
      </c>
      <c r="Q9" s="169" t="s">
        <v>14</v>
      </c>
      <c r="R9" s="169" t="s">
        <v>1</v>
      </c>
      <c r="S9" s="169" t="s">
        <v>2</v>
      </c>
      <c r="T9" s="186" t="s">
        <v>62</v>
      </c>
      <c r="U9" s="188" t="s">
        <v>12</v>
      </c>
      <c r="V9" s="189"/>
      <c r="W9" s="184" t="s">
        <v>15</v>
      </c>
    </row>
    <row r="10" spans="2:30" ht="22.5" customHeight="1" thickBot="1" x14ac:dyDescent="0.25">
      <c r="B10" s="173"/>
      <c r="C10" s="140"/>
      <c r="D10" s="140"/>
      <c r="E10" s="91">
        <v>45438</v>
      </c>
      <c r="F10" s="25" t="str">
        <f>IF(E10="","",TEXT(E10,"aaa"))</f>
        <v>日</v>
      </c>
      <c r="G10" s="92">
        <v>45445</v>
      </c>
      <c r="H10" s="25" t="str">
        <f>IF(G10="","",TEXT(G10,"aaa"))</f>
        <v>日</v>
      </c>
      <c r="I10" s="92">
        <v>45452</v>
      </c>
      <c r="J10" s="25" t="str">
        <f>IF(I10="","",TEXT(I10,"aaa"))</f>
        <v>日</v>
      </c>
      <c r="K10" s="92">
        <v>45459</v>
      </c>
      <c r="L10" s="25" t="str">
        <f>IF(K10="","",TEXT(K10,"aaa"))</f>
        <v>日</v>
      </c>
      <c r="M10" s="92">
        <v>45480</v>
      </c>
      <c r="N10" s="25" t="str">
        <f>IF(M10="","",TEXT(M10,"aaa"))</f>
        <v>日</v>
      </c>
      <c r="O10" s="56" t="s">
        <v>3</v>
      </c>
      <c r="P10" s="140"/>
      <c r="Q10" s="140"/>
      <c r="R10" s="140"/>
      <c r="S10" s="164"/>
      <c r="T10" s="187"/>
      <c r="U10" s="24" t="s">
        <v>5</v>
      </c>
      <c r="V10" s="25" t="s">
        <v>13</v>
      </c>
      <c r="W10" s="185"/>
    </row>
    <row r="11" spans="2:30" ht="43.5" customHeight="1" thickTop="1" x14ac:dyDescent="0.2">
      <c r="B11" s="26">
        <v>1</v>
      </c>
      <c r="C11" s="40"/>
      <c r="D11" s="52"/>
      <c r="E11" s="206"/>
      <c r="F11" s="207"/>
      <c r="G11" s="206"/>
      <c r="H11" s="207"/>
      <c r="I11" s="206"/>
      <c r="J11" s="207"/>
      <c r="K11" s="206"/>
      <c r="L11" s="207"/>
      <c r="M11" s="206"/>
      <c r="N11" s="207"/>
      <c r="O11" s="93">
        <f>E11+G11+I11+K11+M11</f>
        <v>0</v>
      </c>
      <c r="P11" s="52"/>
      <c r="Q11" s="53"/>
      <c r="R11" s="28" t="str">
        <f t="shared" ref="R11:R22" si="0">IF(C11="","",DATEDIF(Q11,$V$7,"Y"))</f>
        <v/>
      </c>
      <c r="S11" s="27" t="str">
        <f t="shared" ref="S11:S22" si="1">IF(C11="","",VLOOKUP(DATEDIF(Q11,$AD$11,"Y"),$AB$11:$AC$24,2,TRUE))</f>
        <v/>
      </c>
      <c r="T11" s="44"/>
      <c r="U11" s="79"/>
      <c r="V11" s="45"/>
      <c r="W11" s="46"/>
      <c r="AB11" s="3">
        <v>6</v>
      </c>
      <c r="AC11" s="3" t="s">
        <v>18</v>
      </c>
      <c r="AD11" s="4">
        <f ca="1">DATE(YEAR(TODAY())-(MONTH(TODAY())&lt;=3)*1,4,1)</f>
        <v>45383</v>
      </c>
    </row>
    <row r="12" spans="2:30" ht="43.5" customHeight="1" x14ac:dyDescent="0.2">
      <c r="B12" s="29">
        <v>2</v>
      </c>
      <c r="C12" s="41"/>
      <c r="D12" s="52"/>
      <c r="E12" s="200"/>
      <c r="F12" s="201"/>
      <c r="G12" s="200"/>
      <c r="H12" s="201"/>
      <c r="I12" s="200"/>
      <c r="J12" s="201"/>
      <c r="K12" s="200"/>
      <c r="L12" s="201"/>
      <c r="M12" s="200"/>
      <c r="N12" s="201"/>
      <c r="O12" s="93">
        <f t="shared" ref="O12:O22" si="2">E12+G12+I12+K12+M12</f>
        <v>0</v>
      </c>
      <c r="P12" s="41"/>
      <c r="Q12" s="54"/>
      <c r="R12" s="28" t="str">
        <f t="shared" si="0"/>
        <v/>
      </c>
      <c r="S12" s="30" t="str">
        <f t="shared" si="1"/>
        <v/>
      </c>
      <c r="T12" s="47"/>
      <c r="U12" s="80"/>
      <c r="V12" s="45"/>
      <c r="W12" s="48"/>
      <c r="AB12" s="3">
        <v>7</v>
      </c>
      <c r="AC12" s="3" t="s">
        <v>19</v>
      </c>
    </row>
    <row r="13" spans="2:30" ht="43.5" customHeight="1" x14ac:dyDescent="0.2">
      <c r="B13" s="29">
        <v>3</v>
      </c>
      <c r="C13" s="41"/>
      <c r="D13" s="52"/>
      <c r="E13" s="200"/>
      <c r="F13" s="201"/>
      <c r="G13" s="200"/>
      <c r="H13" s="201"/>
      <c r="I13" s="200"/>
      <c r="J13" s="201"/>
      <c r="K13" s="200"/>
      <c r="L13" s="201"/>
      <c r="M13" s="200"/>
      <c r="N13" s="201"/>
      <c r="O13" s="93">
        <f t="shared" si="2"/>
        <v>0</v>
      </c>
      <c r="P13" s="41"/>
      <c r="Q13" s="54"/>
      <c r="R13" s="28" t="str">
        <f t="shared" si="0"/>
        <v/>
      </c>
      <c r="S13" s="30" t="str">
        <f t="shared" si="1"/>
        <v/>
      </c>
      <c r="T13" s="47"/>
      <c r="U13" s="80"/>
      <c r="V13" s="45"/>
      <c r="W13" s="48"/>
      <c r="AB13" s="3">
        <v>8</v>
      </c>
      <c r="AC13" s="3" t="s">
        <v>20</v>
      </c>
    </row>
    <row r="14" spans="2:30" ht="43.5" customHeight="1" x14ac:dyDescent="0.2">
      <c r="B14" s="29">
        <v>4</v>
      </c>
      <c r="C14" s="41"/>
      <c r="D14" s="52"/>
      <c r="E14" s="200"/>
      <c r="F14" s="201"/>
      <c r="G14" s="200"/>
      <c r="H14" s="201"/>
      <c r="I14" s="200"/>
      <c r="J14" s="201"/>
      <c r="K14" s="200"/>
      <c r="L14" s="201"/>
      <c r="M14" s="200"/>
      <c r="N14" s="201"/>
      <c r="O14" s="93">
        <f t="shared" si="2"/>
        <v>0</v>
      </c>
      <c r="P14" s="41"/>
      <c r="Q14" s="54"/>
      <c r="R14" s="28" t="str">
        <f t="shared" si="0"/>
        <v/>
      </c>
      <c r="S14" s="30" t="str">
        <f t="shared" si="1"/>
        <v/>
      </c>
      <c r="T14" s="47"/>
      <c r="U14" s="80"/>
      <c r="V14" s="45"/>
      <c r="W14" s="48"/>
      <c r="AB14" s="3">
        <v>9</v>
      </c>
      <c r="AC14" s="3" t="s">
        <v>21</v>
      </c>
    </row>
    <row r="15" spans="2:30" ht="43.5" customHeight="1" x14ac:dyDescent="0.2">
      <c r="B15" s="29">
        <v>5</v>
      </c>
      <c r="C15" s="41"/>
      <c r="D15" s="52"/>
      <c r="E15" s="200"/>
      <c r="F15" s="201"/>
      <c r="G15" s="200"/>
      <c r="H15" s="201"/>
      <c r="I15" s="200"/>
      <c r="J15" s="201"/>
      <c r="K15" s="200"/>
      <c r="L15" s="201"/>
      <c r="M15" s="200"/>
      <c r="N15" s="201"/>
      <c r="O15" s="93">
        <f t="shared" si="2"/>
        <v>0</v>
      </c>
      <c r="P15" s="41"/>
      <c r="Q15" s="54"/>
      <c r="R15" s="28" t="str">
        <f t="shared" si="0"/>
        <v/>
      </c>
      <c r="S15" s="30" t="str">
        <f t="shared" si="1"/>
        <v/>
      </c>
      <c r="T15" s="47"/>
      <c r="U15" s="80"/>
      <c r="V15" s="45"/>
      <c r="W15" s="48"/>
      <c r="AB15" s="3">
        <v>10</v>
      </c>
      <c r="AC15" s="3" t="s">
        <v>22</v>
      </c>
    </row>
    <row r="16" spans="2:30" ht="43.5" customHeight="1" x14ac:dyDescent="0.2">
      <c r="B16" s="29">
        <v>6</v>
      </c>
      <c r="C16" s="41"/>
      <c r="D16" s="52"/>
      <c r="E16" s="200"/>
      <c r="F16" s="201"/>
      <c r="G16" s="200"/>
      <c r="H16" s="201"/>
      <c r="I16" s="200"/>
      <c r="J16" s="201"/>
      <c r="K16" s="200"/>
      <c r="L16" s="201"/>
      <c r="M16" s="200"/>
      <c r="N16" s="201"/>
      <c r="O16" s="93">
        <f t="shared" si="2"/>
        <v>0</v>
      </c>
      <c r="P16" s="41"/>
      <c r="Q16" s="54"/>
      <c r="R16" s="28" t="str">
        <f t="shared" si="0"/>
        <v/>
      </c>
      <c r="S16" s="30" t="str">
        <f t="shared" si="1"/>
        <v/>
      </c>
      <c r="T16" s="47"/>
      <c r="U16" s="80"/>
      <c r="V16" s="45"/>
      <c r="W16" s="48"/>
      <c r="AB16" s="3">
        <v>11</v>
      </c>
      <c r="AC16" s="3" t="s">
        <v>23</v>
      </c>
    </row>
    <row r="17" spans="1:29" ht="43.5" customHeight="1" x14ac:dyDescent="0.2">
      <c r="B17" s="29">
        <v>7</v>
      </c>
      <c r="C17" s="41"/>
      <c r="D17" s="52"/>
      <c r="E17" s="200"/>
      <c r="F17" s="201"/>
      <c r="G17" s="200"/>
      <c r="H17" s="201"/>
      <c r="I17" s="200"/>
      <c r="J17" s="201"/>
      <c r="K17" s="200"/>
      <c r="L17" s="201"/>
      <c r="M17" s="200"/>
      <c r="N17" s="201"/>
      <c r="O17" s="93">
        <f t="shared" si="2"/>
        <v>0</v>
      </c>
      <c r="P17" s="41"/>
      <c r="Q17" s="54"/>
      <c r="R17" s="28" t="str">
        <f t="shared" si="0"/>
        <v/>
      </c>
      <c r="S17" s="30" t="str">
        <f t="shared" si="1"/>
        <v/>
      </c>
      <c r="T17" s="47"/>
      <c r="U17" s="80"/>
      <c r="V17" s="45"/>
      <c r="W17" s="48"/>
      <c r="AB17" s="3">
        <v>12</v>
      </c>
      <c r="AC17" s="3" t="s">
        <v>24</v>
      </c>
    </row>
    <row r="18" spans="1:29" ht="43.5" customHeight="1" x14ac:dyDescent="0.2">
      <c r="B18" s="29">
        <v>8</v>
      </c>
      <c r="C18" s="41"/>
      <c r="D18" s="52"/>
      <c r="E18" s="200"/>
      <c r="F18" s="201"/>
      <c r="G18" s="200"/>
      <c r="H18" s="201"/>
      <c r="I18" s="200"/>
      <c r="J18" s="201"/>
      <c r="K18" s="200"/>
      <c r="L18" s="201"/>
      <c r="M18" s="200"/>
      <c r="N18" s="201"/>
      <c r="O18" s="93">
        <f t="shared" si="2"/>
        <v>0</v>
      </c>
      <c r="P18" s="41"/>
      <c r="Q18" s="54"/>
      <c r="R18" s="28" t="str">
        <f t="shared" si="0"/>
        <v/>
      </c>
      <c r="S18" s="30" t="str">
        <f t="shared" si="1"/>
        <v/>
      </c>
      <c r="T18" s="47"/>
      <c r="U18" s="80"/>
      <c r="V18" s="45"/>
      <c r="W18" s="48"/>
      <c r="AB18" s="3">
        <v>13</v>
      </c>
      <c r="AC18" s="3" t="s">
        <v>25</v>
      </c>
    </row>
    <row r="19" spans="1:29" ht="43.5" customHeight="1" x14ac:dyDescent="0.2">
      <c r="B19" s="29">
        <v>9</v>
      </c>
      <c r="C19" s="41"/>
      <c r="D19" s="52"/>
      <c r="E19" s="200"/>
      <c r="F19" s="201"/>
      <c r="G19" s="200"/>
      <c r="H19" s="201"/>
      <c r="I19" s="200"/>
      <c r="J19" s="201"/>
      <c r="K19" s="200"/>
      <c r="L19" s="201"/>
      <c r="M19" s="200"/>
      <c r="N19" s="201"/>
      <c r="O19" s="93">
        <f t="shared" si="2"/>
        <v>0</v>
      </c>
      <c r="P19" s="41"/>
      <c r="Q19" s="54"/>
      <c r="R19" s="28" t="str">
        <f t="shared" si="0"/>
        <v/>
      </c>
      <c r="S19" s="30" t="str">
        <f t="shared" si="1"/>
        <v/>
      </c>
      <c r="T19" s="47"/>
      <c r="U19" s="80"/>
      <c r="V19" s="45"/>
      <c r="W19" s="48"/>
      <c r="AB19" s="3">
        <v>14</v>
      </c>
      <c r="AC19" s="3" t="s">
        <v>26</v>
      </c>
    </row>
    <row r="20" spans="1:29" ht="43.5" customHeight="1" x14ac:dyDescent="0.2">
      <c r="B20" s="29">
        <v>10</v>
      </c>
      <c r="C20" s="41"/>
      <c r="D20" s="52"/>
      <c r="E20" s="200"/>
      <c r="F20" s="201"/>
      <c r="G20" s="200"/>
      <c r="H20" s="201"/>
      <c r="I20" s="200"/>
      <c r="J20" s="201"/>
      <c r="K20" s="200"/>
      <c r="L20" s="201"/>
      <c r="M20" s="200"/>
      <c r="N20" s="201"/>
      <c r="O20" s="93">
        <f t="shared" si="2"/>
        <v>0</v>
      </c>
      <c r="P20" s="41"/>
      <c r="Q20" s="54"/>
      <c r="R20" s="28" t="str">
        <f t="shared" si="0"/>
        <v/>
      </c>
      <c r="S20" s="30" t="str">
        <f t="shared" si="1"/>
        <v/>
      </c>
      <c r="T20" s="47"/>
      <c r="U20" s="80"/>
      <c r="V20" s="45"/>
      <c r="W20" s="48"/>
      <c r="AB20" s="3">
        <v>15</v>
      </c>
      <c r="AC20" s="3" t="s">
        <v>27</v>
      </c>
    </row>
    <row r="21" spans="1:29" ht="43.5" customHeight="1" x14ac:dyDescent="0.2">
      <c r="B21" s="29">
        <v>11</v>
      </c>
      <c r="C21" s="41"/>
      <c r="D21" s="52"/>
      <c r="E21" s="200"/>
      <c r="F21" s="201"/>
      <c r="G21" s="200"/>
      <c r="H21" s="201"/>
      <c r="I21" s="200"/>
      <c r="J21" s="201"/>
      <c r="K21" s="200"/>
      <c r="L21" s="201"/>
      <c r="M21" s="200"/>
      <c r="N21" s="201"/>
      <c r="O21" s="93">
        <f t="shared" si="2"/>
        <v>0</v>
      </c>
      <c r="P21" s="41"/>
      <c r="Q21" s="54"/>
      <c r="R21" s="28" t="str">
        <f t="shared" si="0"/>
        <v/>
      </c>
      <c r="S21" s="30" t="str">
        <f t="shared" si="1"/>
        <v/>
      </c>
      <c r="T21" s="47"/>
      <c r="U21" s="80"/>
      <c r="V21" s="45"/>
      <c r="W21" s="48"/>
      <c r="AB21" s="3">
        <v>16</v>
      </c>
      <c r="AC21" s="3" t="s">
        <v>28</v>
      </c>
    </row>
    <row r="22" spans="1:29" ht="43.5" customHeight="1" thickBot="1" x14ac:dyDescent="0.25">
      <c r="B22" s="31">
        <v>12</v>
      </c>
      <c r="C22" s="42"/>
      <c r="D22" s="42"/>
      <c r="E22" s="202"/>
      <c r="F22" s="203"/>
      <c r="G22" s="202"/>
      <c r="H22" s="203"/>
      <c r="I22" s="202"/>
      <c r="J22" s="203"/>
      <c r="K22" s="202"/>
      <c r="L22" s="203"/>
      <c r="M22" s="202"/>
      <c r="N22" s="203"/>
      <c r="O22" s="117">
        <f t="shared" si="2"/>
        <v>0</v>
      </c>
      <c r="P22" s="42"/>
      <c r="Q22" s="55"/>
      <c r="R22" s="32" t="str">
        <f t="shared" si="0"/>
        <v/>
      </c>
      <c r="S22" s="32" t="str">
        <f t="shared" si="1"/>
        <v/>
      </c>
      <c r="T22" s="49"/>
      <c r="U22" s="81"/>
      <c r="V22" s="50"/>
      <c r="W22" s="51"/>
      <c r="AB22" s="3">
        <v>17</v>
      </c>
      <c r="AC22" s="3" t="s">
        <v>29</v>
      </c>
    </row>
    <row r="23" spans="1:29" ht="33.75" customHeight="1" thickBot="1" x14ac:dyDescent="0.25">
      <c r="B23" s="157" t="s">
        <v>4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33">
        <f>SUM(O11:O22)</f>
        <v>0</v>
      </c>
      <c r="P23" s="159"/>
      <c r="Q23" s="159"/>
      <c r="R23" s="159"/>
      <c r="S23" s="159"/>
      <c r="T23" s="159"/>
      <c r="U23" s="159"/>
      <c r="V23" s="160"/>
      <c r="W23" s="161"/>
    </row>
    <row r="24" spans="1:29" ht="18.75" customHeight="1" x14ac:dyDescent="0.15"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AB24" s="3">
        <v>18</v>
      </c>
      <c r="AC24" s="3" t="s">
        <v>30</v>
      </c>
    </row>
    <row r="25" spans="1:29" ht="18.75" customHeight="1" thickBot="1" x14ac:dyDescent="0.25">
      <c r="A25" s="85"/>
      <c r="B25" s="56" t="s">
        <v>55</v>
      </c>
      <c r="C25" s="56" t="s">
        <v>56</v>
      </c>
      <c r="D25" s="89" t="s">
        <v>57</v>
      </c>
      <c r="E25" s="43">
        <v>45438</v>
      </c>
      <c r="F25" s="25" t="str">
        <f>IF(E25="","",TEXT(E25,"aaa"))</f>
        <v>日</v>
      </c>
      <c r="G25" s="90">
        <v>45445</v>
      </c>
      <c r="H25" s="25" t="str">
        <f>IF(G25="","",TEXT(G25,"aaa"))</f>
        <v>日</v>
      </c>
      <c r="I25" s="90">
        <v>45452</v>
      </c>
      <c r="J25" s="25" t="str">
        <f>IF(I25="","",TEXT(I25,"aaa"))</f>
        <v>日</v>
      </c>
      <c r="K25" s="90">
        <v>45459</v>
      </c>
      <c r="L25" s="25" t="str">
        <f>IF(K25="","",TEXT(K25,"aaa"))</f>
        <v>日</v>
      </c>
      <c r="M25" s="90">
        <v>45480</v>
      </c>
      <c r="N25" s="25" t="str">
        <f>IF(M25="","",TEXT(M25,"aaa"))</f>
        <v>日</v>
      </c>
      <c r="O25" s="56" t="s">
        <v>58</v>
      </c>
      <c r="P25" s="164" t="s">
        <v>63</v>
      </c>
      <c r="Q25" s="165"/>
      <c r="R25" s="56" t="s">
        <v>59</v>
      </c>
      <c r="S25" s="140" t="s">
        <v>60</v>
      </c>
      <c r="T25" s="140"/>
      <c r="U25" s="34"/>
      <c r="V25" s="34" t="s">
        <v>40</v>
      </c>
      <c r="W25" s="35"/>
    </row>
    <row r="26" spans="1:29" ht="25.5" customHeight="1" thickTop="1" x14ac:dyDescent="0.2">
      <c r="A26" s="85"/>
      <c r="B26" s="86">
        <v>1</v>
      </c>
      <c r="C26" s="87"/>
      <c r="D26" s="52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88"/>
      <c r="P26" s="195"/>
      <c r="Q26" s="196"/>
      <c r="R26" s="94" t="str">
        <f>IF(C26="","",DATEDIF(P26,$V$7,"Y"))</f>
        <v/>
      </c>
      <c r="S26" s="141"/>
      <c r="T26" s="141"/>
      <c r="U26" s="119"/>
      <c r="V26" s="120">
        <v>2400</v>
      </c>
      <c r="W26" s="6">
        <f>COUNTIF(E11:N22,2400)</f>
        <v>0</v>
      </c>
    </row>
    <row r="27" spans="1:29" ht="25.5" customHeight="1" x14ac:dyDescent="0.2">
      <c r="A27" s="85"/>
      <c r="B27" s="83">
        <v>2</v>
      </c>
      <c r="C27" s="84"/>
      <c r="D27" s="41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88"/>
      <c r="P27" s="197"/>
      <c r="Q27" s="198"/>
      <c r="R27" s="94" t="str">
        <f t="shared" ref="R27:R28" si="3">IF(C27="","",DATEDIF(P27,$V$7,"Y"))</f>
        <v/>
      </c>
      <c r="S27" s="142"/>
      <c r="T27" s="142"/>
      <c r="U27" s="119"/>
      <c r="V27" s="120">
        <v>3400</v>
      </c>
      <c r="W27" s="6">
        <f>COUNTIF(E11:N22,3400)</f>
        <v>0</v>
      </c>
    </row>
    <row r="28" spans="1:29" ht="25.5" customHeight="1" x14ac:dyDescent="0.2">
      <c r="A28" s="85"/>
      <c r="B28" s="83">
        <v>3</v>
      </c>
      <c r="C28" s="84"/>
      <c r="D28" s="41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88"/>
      <c r="P28" s="199" t="str">
        <f>IF(C28="","",DATEDIF(O28,$W$7,"Y"))</f>
        <v/>
      </c>
      <c r="Q28" s="198"/>
      <c r="R28" s="94" t="str">
        <f t="shared" si="3"/>
        <v/>
      </c>
      <c r="S28" s="142"/>
      <c r="T28" s="142"/>
      <c r="U28" s="38"/>
      <c r="V28" s="38"/>
      <c r="W28" s="3" t="str">
        <f>IF(U28="","",COUNTIF($E$11:$N$22,U28))</f>
        <v/>
      </c>
    </row>
    <row r="29" spans="1:29" ht="25.5" customHeight="1" x14ac:dyDescent="0.15">
      <c r="F29" s="36" t="s">
        <v>41</v>
      </c>
      <c r="W29" s="37"/>
    </row>
    <row r="30" spans="1:29" ht="25.5" customHeight="1" x14ac:dyDescent="0.2">
      <c r="F30" s="149" t="s">
        <v>39</v>
      </c>
      <c r="G30" s="150"/>
      <c r="H30" s="150"/>
      <c r="I30" s="150"/>
      <c r="J30" s="150"/>
      <c r="K30" s="150"/>
      <c r="L30" s="150"/>
      <c r="M30" s="151"/>
      <c r="N30" s="149" t="s">
        <v>38</v>
      </c>
      <c r="O30" s="151"/>
      <c r="P30" s="149" t="s">
        <v>37</v>
      </c>
      <c r="Q30" s="150"/>
      <c r="R30" s="151"/>
      <c r="S30" s="152" t="s">
        <v>36</v>
      </c>
      <c r="T30" s="19" t="s">
        <v>5</v>
      </c>
      <c r="U30" s="221" t="str">
        <f>IF(①!U30="","",①!U30)</f>
        <v/>
      </c>
      <c r="V30" s="221"/>
      <c r="W30" s="221"/>
    </row>
    <row r="31" spans="1:29" ht="25.5" customHeight="1" x14ac:dyDescent="0.2">
      <c r="F31" s="212">
        <f>SUM(O11:O22)</f>
        <v>0</v>
      </c>
      <c r="G31" s="213"/>
      <c r="H31" s="213"/>
      <c r="I31" s="214"/>
      <c r="J31" s="214"/>
      <c r="K31" s="214"/>
      <c r="L31" s="214"/>
      <c r="M31" s="215"/>
      <c r="N31" s="208" t="str">
        <f>IF(①!N31="","",①!N31)</f>
        <v/>
      </c>
      <c r="O31" s="209"/>
      <c r="P31" s="222" t="str">
        <f>IF(①!P31="","",①!P31)</f>
        <v/>
      </c>
      <c r="Q31" s="223"/>
      <c r="R31" s="224"/>
      <c r="S31" s="153"/>
      <c r="T31" s="19" t="s">
        <v>35</v>
      </c>
      <c r="U31" s="228" t="str">
        <f>IF(①!U31="","",①!U31)</f>
        <v/>
      </c>
      <c r="V31" s="228"/>
      <c r="W31" s="228"/>
    </row>
    <row r="32" spans="1:29" ht="25.5" customHeight="1" x14ac:dyDescent="0.2">
      <c r="F32" s="216"/>
      <c r="G32" s="217"/>
      <c r="H32" s="217"/>
      <c r="I32" s="217"/>
      <c r="J32" s="217"/>
      <c r="K32" s="217"/>
      <c r="L32" s="217"/>
      <c r="M32" s="218"/>
      <c r="N32" s="210"/>
      <c r="O32" s="211"/>
      <c r="P32" s="225"/>
      <c r="Q32" s="226"/>
      <c r="R32" s="227"/>
      <c r="S32" s="153"/>
      <c r="T32" s="19" t="s">
        <v>6</v>
      </c>
      <c r="U32" s="220" t="str">
        <f>IF(①!U32="","",①!U32)</f>
        <v/>
      </c>
      <c r="V32" s="220"/>
      <c r="W32" s="221"/>
    </row>
    <row r="33" spans="6:19" ht="24" customHeight="1" x14ac:dyDescent="0.2">
      <c r="F33" s="148" t="s">
        <v>7</v>
      </c>
      <c r="G33" s="148"/>
      <c r="H33" s="148"/>
      <c r="I33" s="148"/>
      <c r="J33" s="148"/>
      <c r="K33" s="148"/>
      <c r="L33" s="148"/>
      <c r="M33" s="148"/>
      <c r="N33" s="148"/>
      <c r="O33" s="148"/>
      <c r="P33" s="7" t="s">
        <v>8</v>
      </c>
      <c r="Q33" s="39"/>
      <c r="R33" s="39"/>
      <c r="S33" s="39"/>
    </row>
    <row r="40" spans="6:19" x14ac:dyDescent="0.2">
      <c r="Q40" s="77"/>
    </row>
  </sheetData>
  <sheetProtection algorithmName="SHA-512" hashValue="iFzImiTUhChb/BR/UvSATo/nJAM+JrK8+zGac8ESuPDdm3xrhAiJn0zGqIxwouyWPbld6+34Ei+UBN7N/oMRsA==" saltValue="D7q/qCQRorsMlEPJ7XJ05A==" spinCount="100000" sheet="1" formatCells="0" formatColumns="0" formatRows="0" insertColumns="0" insertRows="0" insertHyperlinks="0" deleteColumns="0" deleteRows="0" sort="0" autoFilter="0" pivotTables="0"/>
  <mergeCells count="116">
    <mergeCell ref="F33:O33"/>
    <mergeCell ref="K22:L22"/>
    <mergeCell ref="E21:F21"/>
    <mergeCell ref="G21:H21"/>
    <mergeCell ref="E26:F26"/>
    <mergeCell ref="G26:H26"/>
    <mergeCell ref="I26:J26"/>
    <mergeCell ref="K26:L26"/>
    <mergeCell ref="M22:N22"/>
    <mergeCell ref="B23:N23"/>
    <mergeCell ref="E28:F28"/>
    <mergeCell ref="G28:H28"/>
    <mergeCell ref="M26:N26"/>
    <mergeCell ref="E22:F22"/>
    <mergeCell ref="G22:H22"/>
    <mergeCell ref="I22:J22"/>
    <mergeCell ref="K17:L17"/>
    <mergeCell ref="E18:F18"/>
    <mergeCell ref="G18:H18"/>
    <mergeCell ref="I18:J18"/>
    <mergeCell ref="K18:L18"/>
    <mergeCell ref="E17:F17"/>
    <mergeCell ref="G17:H17"/>
    <mergeCell ref="I15:J15"/>
    <mergeCell ref="K15:L15"/>
    <mergeCell ref="M17:N17"/>
    <mergeCell ref="M18:N18"/>
    <mergeCell ref="E11:F11"/>
    <mergeCell ref="G11:H11"/>
    <mergeCell ref="I11:J11"/>
    <mergeCell ref="K11:L11"/>
    <mergeCell ref="M13:N13"/>
    <mergeCell ref="M14:N14"/>
    <mergeCell ref="M15:N15"/>
    <mergeCell ref="I13:J13"/>
    <mergeCell ref="K13:L13"/>
    <mergeCell ref="E14:F14"/>
    <mergeCell ref="G14:H14"/>
    <mergeCell ref="I14:J14"/>
    <mergeCell ref="K14:L14"/>
    <mergeCell ref="E13:F13"/>
    <mergeCell ref="G13:H13"/>
    <mergeCell ref="E16:F16"/>
    <mergeCell ref="G16:H16"/>
    <mergeCell ref="I16:J16"/>
    <mergeCell ref="K16:L16"/>
    <mergeCell ref="E15:F15"/>
    <mergeCell ref="G15:H15"/>
    <mergeCell ref="I17:J17"/>
    <mergeCell ref="S26:T26"/>
    <mergeCell ref="S27:T27"/>
    <mergeCell ref="B2:W2"/>
    <mergeCell ref="B3:W3"/>
    <mergeCell ref="B5:O5"/>
    <mergeCell ref="Q5:W5"/>
    <mergeCell ref="D7:I7"/>
    <mergeCell ref="J7:N7"/>
    <mergeCell ref="V7:W7"/>
    <mergeCell ref="S9:S10"/>
    <mergeCell ref="B9:B10"/>
    <mergeCell ref="C9:C10"/>
    <mergeCell ref="D9:D10"/>
    <mergeCell ref="W9:W10"/>
    <mergeCell ref="P9:P10"/>
    <mergeCell ref="Q9:Q10"/>
    <mergeCell ref="R9:R10"/>
    <mergeCell ref="T9:T10"/>
    <mergeCell ref="U9:V9"/>
    <mergeCell ref="E9:O9"/>
    <mergeCell ref="K12:L12"/>
    <mergeCell ref="M11:N11"/>
    <mergeCell ref="M12:N12"/>
    <mergeCell ref="M16:N16"/>
    <mergeCell ref="U30:W30"/>
    <mergeCell ref="F31:M32"/>
    <mergeCell ref="N31:O32"/>
    <mergeCell ref="P31:R32"/>
    <mergeCell ref="U31:W31"/>
    <mergeCell ref="U32:W32"/>
    <mergeCell ref="M27:N27"/>
    <mergeCell ref="E27:F27"/>
    <mergeCell ref="G27:H27"/>
    <mergeCell ref="I27:J27"/>
    <mergeCell ref="K27:L27"/>
    <mergeCell ref="M28:N28"/>
    <mergeCell ref="F30:M30"/>
    <mergeCell ref="N30:O30"/>
    <mergeCell ref="P30:R30"/>
    <mergeCell ref="S30:S32"/>
    <mergeCell ref="I28:J28"/>
    <mergeCell ref="K28:L28"/>
    <mergeCell ref="S28:T28"/>
    <mergeCell ref="O7:R7"/>
    <mergeCell ref="P25:Q25"/>
    <mergeCell ref="P26:Q26"/>
    <mergeCell ref="P27:Q27"/>
    <mergeCell ref="P28:Q28"/>
    <mergeCell ref="P23:W23"/>
    <mergeCell ref="B24:W24"/>
    <mergeCell ref="M19:N19"/>
    <mergeCell ref="M20:N20"/>
    <mergeCell ref="M21:N21"/>
    <mergeCell ref="I19:J19"/>
    <mergeCell ref="K19:L19"/>
    <mergeCell ref="E20:F20"/>
    <mergeCell ref="G20:H20"/>
    <mergeCell ref="I20:J20"/>
    <mergeCell ref="K20:L20"/>
    <mergeCell ref="E19:F19"/>
    <mergeCell ref="G19:H19"/>
    <mergeCell ref="I21:J21"/>
    <mergeCell ref="K21:L21"/>
    <mergeCell ref="E12:F12"/>
    <mergeCell ref="G12:H12"/>
    <mergeCell ref="I12:J12"/>
    <mergeCell ref="S25:T25"/>
  </mergeCells>
  <phoneticPr fontId="1"/>
  <dataValidations count="5">
    <dataValidation type="list" allowBlank="1" showInputMessage="1" showErrorMessage="1" sqref="P11:P23 O26:O28" xr:uid="{EA971CEA-4496-4780-822D-9E2AC7685125}">
      <formula1>"男,女"</formula1>
    </dataValidation>
    <dataValidation type="list" allowBlank="1" showInputMessage="1" showErrorMessage="1" sqref="E11:N22" xr:uid="{C38310F0-DEBB-4349-8B4A-26294BE6A8B6}">
      <formula1>"2400,3400,0"</formula1>
    </dataValidation>
    <dataValidation type="list" allowBlank="1" showInputMessage="1" showErrorMessage="1" sqref="E26:N28" xr:uid="{1F34FDD6-4614-4773-9F07-9C34FEC0E124}">
      <formula1>"○,×,AM○,PM○"</formula1>
    </dataValidation>
    <dataValidation type="list" allowBlank="1" showInputMessage="1" showErrorMessage="1" sqref="D26:D28" xr:uid="{C9719939-1C2B-4ABF-831B-033226A94DC3}">
      <formula1>"コーチ1,コーチ2,コーチ3,コーチ4"</formula1>
    </dataValidation>
    <dataValidation type="list" allowBlank="1" showInputMessage="1" showErrorMessage="1" sqref="D11:D22" xr:uid="{E8A0E00F-2042-4EED-9B0B-4F129CCFAD0E}">
      <formula1>"指定,C,推薦"</formula1>
    </dataValidation>
  </dataValidations>
  <pageMargins left="0.7" right="0.7" top="0.75" bottom="0.75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8919C-B9F2-4EF3-B147-DCF34E3BC782}">
  <sheetPr>
    <pageSetUpPr fitToPage="1"/>
  </sheetPr>
  <dimension ref="A1:AD33"/>
  <sheetViews>
    <sheetView zoomScale="80" zoomScaleNormal="80" workbookViewId="0">
      <selection activeCell="D19" sqref="D19"/>
    </sheetView>
  </sheetViews>
  <sheetFormatPr defaultColWidth="9" defaultRowHeight="12" x14ac:dyDescent="0.2"/>
  <cols>
    <col min="1" max="1" width="1.21875" style="3" customWidth="1"/>
    <col min="2" max="2" width="3.33203125" style="3" customWidth="1"/>
    <col min="3" max="3" width="18.44140625" style="3" customWidth="1"/>
    <col min="4" max="5" width="9" style="3"/>
    <col min="6" max="6" width="3.109375" style="3" customWidth="1"/>
    <col min="7" max="7" width="9" style="3"/>
    <col min="8" max="8" width="3.109375" style="3" customWidth="1"/>
    <col min="9" max="9" width="9" style="3"/>
    <col min="10" max="10" width="3.109375" style="3" customWidth="1"/>
    <col min="11" max="11" width="9" style="3"/>
    <col min="12" max="12" width="3.109375" style="3" customWidth="1"/>
    <col min="13" max="13" width="9" style="3"/>
    <col min="14" max="14" width="3.109375" style="3" customWidth="1"/>
    <col min="15" max="15" width="11.44140625" style="3" customWidth="1"/>
    <col min="16" max="16" width="5.21875" style="3" bestFit="1" customWidth="1"/>
    <col min="17" max="17" width="13.109375" style="3" customWidth="1"/>
    <col min="18" max="19" width="9" style="3"/>
    <col min="20" max="20" width="18.6640625" style="3" customWidth="1"/>
    <col min="21" max="22" width="16" style="3" customWidth="1"/>
    <col min="23" max="23" width="18.109375" style="3" customWidth="1"/>
    <col min="24" max="27" width="9" style="3"/>
    <col min="28" max="30" width="0" style="3" hidden="1" customWidth="1"/>
    <col min="31" max="16384" width="9" style="3"/>
  </cols>
  <sheetData>
    <row r="1" spans="2:30" ht="7.5" customHeight="1" x14ac:dyDescent="0.2"/>
    <row r="2" spans="2:30" ht="25.5" customHeight="1" x14ac:dyDescent="0.2">
      <c r="B2" s="177" t="s">
        <v>9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</row>
    <row r="3" spans="2:30" ht="25.5" customHeight="1" x14ac:dyDescent="0.2">
      <c r="B3" s="177" t="s">
        <v>66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</row>
    <row r="5" spans="2:30" ht="29.1" customHeight="1" x14ac:dyDescent="0.2">
      <c r="B5" s="178" t="s">
        <v>51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Q5" s="179"/>
      <c r="R5" s="180"/>
      <c r="S5" s="180"/>
      <c r="T5" s="180"/>
      <c r="U5" s="180"/>
      <c r="V5" s="180"/>
      <c r="W5" s="180"/>
    </row>
    <row r="6" spans="2:30" ht="12" customHeight="1" x14ac:dyDescent="0.2">
      <c r="B6" s="22"/>
      <c r="C6" s="22"/>
      <c r="D6" s="22"/>
      <c r="E6" s="22"/>
      <c r="F6" s="22"/>
    </row>
    <row r="7" spans="2:30" ht="18.75" customHeight="1" x14ac:dyDescent="0.2">
      <c r="B7" s="22"/>
      <c r="C7" s="57" t="s">
        <v>16</v>
      </c>
      <c r="D7" s="204" t="str">
        <f>IF(①!D7="","",①!D7)</f>
        <v/>
      </c>
      <c r="E7" s="204"/>
      <c r="F7" s="204"/>
      <c r="G7" s="204"/>
      <c r="H7" s="204"/>
      <c r="I7" s="204"/>
      <c r="J7" s="182" t="s">
        <v>13</v>
      </c>
      <c r="K7" s="182"/>
      <c r="L7" s="182"/>
      <c r="M7" s="182"/>
      <c r="N7" s="182"/>
      <c r="O7" s="204" t="str">
        <f>IF(①!O7="","",①!O7)</f>
        <v/>
      </c>
      <c r="P7" s="204"/>
      <c r="Q7" s="204"/>
      <c r="R7" s="204"/>
      <c r="U7" s="58" t="s">
        <v>32</v>
      </c>
      <c r="V7" s="205" t="str">
        <f>IF(①!V7="","",①!V7)</f>
        <v/>
      </c>
      <c r="W7" s="205"/>
    </row>
    <row r="8" spans="2:30" ht="12" customHeight="1" thickBot="1" x14ac:dyDescent="0.25">
      <c r="W8" s="23"/>
    </row>
    <row r="9" spans="2:30" ht="18.75" customHeight="1" x14ac:dyDescent="0.2">
      <c r="B9" s="172" t="s">
        <v>10</v>
      </c>
      <c r="C9" s="169" t="s">
        <v>11</v>
      </c>
      <c r="D9" s="174" t="s">
        <v>71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6"/>
      <c r="P9" s="169" t="s">
        <v>0</v>
      </c>
      <c r="Q9" s="169" t="s">
        <v>14</v>
      </c>
      <c r="R9" s="169" t="s">
        <v>1</v>
      </c>
      <c r="S9" s="169" t="s">
        <v>2</v>
      </c>
      <c r="T9" s="186" t="s">
        <v>62</v>
      </c>
      <c r="U9" s="188" t="s">
        <v>12</v>
      </c>
      <c r="V9" s="189"/>
      <c r="W9" s="184" t="s">
        <v>15</v>
      </c>
    </row>
    <row r="10" spans="2:30" ht="22.5" customHeight="1" thickBot="1" x14ac:dyDescent="0.25">
      <c r="B10" s="173"/>
      <c r="C10" s="140"/>
      <c r="D10" s="140"/>
      <c r="E10" s="91">
        <v>45438</v>
      </c>
      <c r="F10" s="25" t="str">
        <f>IF(E10="","",TEXT(E10,"aaa"))</f>
        <v>日</v>
      </c>
      <c r="G10" s="92">
        <v>45445</v>
      </c>
      <c r="H10" s="25" t="str">
        <f>IF(G10="","",TEXT(G10,"aaa"))</f>
        <v>日</v>
      </c>
      <c r="I10" s="92">
        <v>45452</v>
      </c>
      <c r="J10" s="25" t="str">
        <f>IF(I10="","",TEXT(I10,"aaa"))</f>
        <v>日</v>
      </c>
      <c r="K10" s="92">
        <v>45459</v>
      </c>
      <c r="L10" s="25" t="str">
        <f>IF(K10="","",TEXT(K10,"aaa"))</f>
        <v>日</v>
      </c>
      <c r="M10" s="92">
        <v>45480</v>
      </c>
      <c r="N10" s="25" t="str">
        <f>IF(M10="","",TEXT(M10,"aaa"))</f>
        <v>日</v>
      </c>
      <c r="O10" s="56" t="s">
        <v>3</v>
      </c>
      <c r="P10" s="140"/>
      <c r="Q10" s="140"/>
      <c r="R10" s="140"/>
      <c r="S10" s="164"/>
      <c r="T10" s="187"/>
      <c r="U10" s="24" t="s">
        <v>5</v>
      </c>
      <c r="V10" s="25" t="s">
        <v>13</v>
      </c>
      <c r="W10" s="185"/>
    </row>
    <row r="11" spans="2:30" ht="43.5" customHeight="1" thickTop="1" x14ac:dyDescent="0.2">
      <c r="B11" s="26">
        <v>1</v>
      </c>
      <c r="C11" s="40"/>
      <c r="D11" s="52"/>
      <c r="E11" s="206"/>
      <c r="F11" s="207"/>
      <c r="G11" s="206"/>
      <c r="H11" s="207"/>
      <c r="I11" s="206"/>
      <c r="J11" s="207"/>
      <c r="K11" s="206"/>
      <c r="L11" s="207"/>
      <c r="M11" s="206"/>
      <c r="N11" s="207"/>
      <c r="O11" s="93">
        <f>E11+G11+I11+K11+M11</f>
        <v>0</v>
      </c>
      <c r="P11" s="52"/>
      <c r="Q11" s="53"/>
      <c r="R11" s="28" t="str">
        <f t="shared" ref="R11:R22" si="0">IF(C11="","",DATEDIF(Q11,$V$7,"Y"))</f>
        <v/>
      </c>
      <c r="S11" s="27" t="str">
        <f t="shared" ref="S11:S22" si="1">IF(C11="","",VLOOKUP(DATEDIF(Q11,$AD$11,"Y"),$AB$11:$AC$24,2,TRUE))</f>
        <v/>
      </c>
      <c r="T11" s="44"/>
      <c r="U11" s="79"/>
      <c r="V11" s="45"/>
      <c r="W11" s="46"/>
      <c r="AB11" s="3">
        <v>6</v>
      </c>
      <c r="AC11" s="3" t="s">
        <v>18</v>
      </c>
      <c r="AD11" s="4">
        <f ca="1">DATE(YEAR(TODAY())-(MONTH(TODAY())&lt;=3)*1,4,1)</f>
        <v>45383</v>
      </c>
    </row>
    <row r="12" spans="2:30" ht="43.5" customHeight="1" x14ac:dyDescent="0.2">
      <c r="B12" s="29">
        <v>2</v>
      </c>
      <c r="C12" s="41"/>
      <c r="D12" s="52"/>
      <c r="E12" s="200"/>
      <c r="F12" s="201"/>
      <c r="G12" s="200"/>
      <c r="H12" s="201"/>
      <c r="I12" s="200"/>
      <c r="J12" s="201"/>
      <c r="K12" s="200"/>
      <c r="L12" s="201"/>
      <c r="M12" s="200"/>
      <c r="N12" s="201"/>
      <c r="O12" s="93">
        <f t="shared" ref="O12:O22" si="2">E12+G12+I12+K12+M12</f>
        <v>0</v>
      </c>
      <c r="P12" s="41"/>
      <c r="Q12" s="54"/>
      <c r="R12" s="28" t="str">
        <f t="shared" si="0"/>
        <v/>
      </c>
      <c r="S12" s="30" t="str">
        <f t="shared" si="1"/>
        <v/>
      </c>
      <c r="T12" s="47"/>
      <c r="U12" s="80"/>
      <c r="V12" s="45"/>
      <c r="W12" s="48"/>
      <c r="AB12" s="3">
        <v>7</v>
      </c>
      <c r="AC12" s="3" t="s">
        <v>19</v>
      </c>
    </row>
    <row r="13" spans="2:30" ht="43.5" customHeight="1" x14ac:dyDescent="0.2">
      <c r="B13" s="29">
        <v>3</v>
      </c>
      <c r="C13" s="41"/>
      <c r="D13" s="52"/>
      <c r="E13" s="200"/>
      <c r="F13" s="201"/>
      <c r="G13" s="200"/>
      <c r="H13" s="201"/>
      <c r="I13" s="200"/>
      <c r="J13" s="201"/>
      <c r="K13" s="200"/>
      <c r="L13" s="201"/>
      <c r="M13" s="200"/>
      <c r="N13" s="201"/>
      <c r="O13" s="93">
        <f t="shared" si="2"/>
        <v>0</v>
      </c>
      <c r="P13" s="41"/>
      <c r="Q13" s="54"/>
      <c r="R13" s="28" t="str">
        <f t="shared" si="0"/>
        <v/>
      </c>
      <c r="S13" s="30" t="str">
        <f t="shared" si="1"/>
        <v/>
      </c>
      <c r="T13" s="47"/>
      <c r="U13" s="80"/>
      <c r="V13" s="45"/>
      <c r="W13" s="48"/>
      <c r="AB13" s="3">
        <v>8</v>
      </c>
      <c r="AC13" s="3" t="s">
        <v>20</v>
      </c>
    </row>
    <row r="14" spans="2:30" ht="43.5" customHeight="1" x14ac:dyDescent="0.2">
      <c r="B14" s="29">
        <v>4</v>
      </c>
      <c r="C14" s="41"/>
      <c r="D14" s="52"/>
      <c r="E14" s="200"/>
      <c r="F14" s="201"/>
      <c r="G14" s="200"/>
      <c r="H14" s="201"/>
      <c r="I14" s="200"/>
      <c r="J14" s="201"/>
      <c r="K14" s="200"/>
      <c r="L14" s="201"/>
      <c r="M14" s="200"/>
      <c r="N14" s="201"/>
      <c r="O14" s="93">
        <f t="shared" si="2"/>
        <v>0</v>
      </c>
      <c r="P14" s="41"/>
      <c r="Q14" s="54"/>
      <c r="R14" s="28" t="str">
        <f t="shared" si="0"/>
        <v/>
      </c>
      <c r="S14" s="30" t="str">
        <f t="shared" si="1"/>
        <v/>
      </c>
      <c r="T14" s="47"/>
      <c r="U14" s="80"/>
      <c r="V14" s="45"/>
      <c r="W14" s="48"/>
      <c r="AB14" s="3">
        <v>9</v>
      </c>
      <c r="AC14" s="3" t="s">
        <v>21</v>
      </c>
    </row>
    <row r="15" spans="2:30" ht="43.5" customHeight="1" x14ac:dyDescent="0.2">
      <c r="B15" s="29">
        <v>5</v>
      </c>
      <c r="C15" s="41"/>
      <c r="D15" s="52"/>
      <c r="E15" s="200"/>
      <c r="F15" s="201"/>
      <c r="G15" s="200"/>
      <c r="H15" s="201"/>
      <c r="I15" s="200"/>
      <c r="J15" s="201"/>
      <c r="K15" s="200"/>
      <c r="L15" s="201"/>
      <c r="M15" s="200"/>
      <c r="N15" s="201"/>
      <c r="O15" s="93">
        <f t="shared" si="2"/>
        <v>0</v>
      </c>
      <c r="P15" s="41"/>
      <c r="Q15" s="54"/>
      <c r="R15" s="28" t="str">
        <f t="shared" si="0"/>
        <v/>
      </c>
      <c r="S15" s="30" t="str">
        <f t="shared" si="1"/>
        <v/>
      </c>
      <c r="T15" s="47"/>
      <c r="U15" s="80"/>
      <c r="V15" s="45"/>
      <c r="W15" s="48"/>
      <c r="AB15" s="3">
        <v>10</v>
      </c>
      <c r="AC15" s="3" t="s">
        <v>22</v>
      </c>
    </row>
    <row r="16" spans="2:30" ht="43.5" customHeight="1" x14ac:dyDescent="0.2">
      <c r="B16" s="29">
        <v>6</v>
      </c>
      <c r="C16" s="41"/>
      <c r="D16" s="52"/>
      <c r="E16" s="200"/>
      <c r="F16" s="201"/>
      <c r="G16" s="200"/>
      <c r="H16" s="201"/>
      <c r="I16" s="200"/>
      <c r="J16" s="201"/>
      <c r="K16" s="200"/>
      <c r="L16" s="201"/>
      <c r="M16" s="200"/>
      <c r="N16" s="201"/>
      <c r="O16" s="93">
        <f t="shared" si="2"/>
        <v>0</v>
      </c>
      <c r="P16" s="41"/>
      <c r="Q16" s="54"/>
      <c r="R16" s="28" t="str">
        <f t="shared" si="0"/>
        <v/>
      </c>
      <c r="S16" s="30" t="str">
        <f t="shared" si="1"/>
        <v/>
      </c>
      <c r="T16" s="47"/>
      <c r="U16" s="80"/>
      <c r="V16" s="45"/>
      <c r="W16" s="48"/>
      <c r="AB16" s="3">
        <v>11</v>
      </c>
      <c r="AC16" s="3" t="s">
        <v>23</v>
      </c>
    </row>
    <row r="17" spans="1:29" ht="43.5" customHeight="1" x14ac:dyDescent="0.2">
      <c r="B17" s="29">
        <v>7</v>
      </c>
      <c r="C17" s="41"/>
      <c r="D17" s="52"/>
      <c r="E17" s="200"/>
      <c r="F17" s="201"/>
      <c r="G17" s="200"/>
      <c r="H17" s="201"/>
      <c r="I17" s="200"/>
      <c r="J17" s="201"/>
      <c r="K17" s="200"/>
      <c r="L17" s="201"/>
      <c r="M17" s="200"/>
      <c r="N17" s="201"/>
      <c r="O17" s="93">
        <f t="shared" si="2"/>
        <v>0</v>
      </c>
      <c r="P17" s="41"/>
      <c r="Q17" s="54"/>
      <c r="R17" s="28" t="str">
        <f t="shared" si="0"/>
        <v/>
      </c>
      <c r="S17" s="30" t="str">
        <f t="shared" si="1"/>
        <v/>
      </c>
      <c r="T17" s="47"/>
      <c r="U17" s="80"/>
      <c r="V17" s="45"/>
      <c r="W17" s="48"/>
      <c r="AB17" s="3">
        <v>12</v>
      </c>
      <c r="AC17" s="3" t="s">
        <v>24</v>
      </c>
    </row>
    <row r="18" spans="1:29" ht="43.5" customHeight="1" x14ac:dyDescent="0.2">
      <c r="B18" s="29">
        <v>8</v>
      </c>
      <c r="C18" s="41"/>
      <c r="D18" s="52"/>
      <c r="E18" s="200"/>
      <c r="F18" s="201"/>
      <c r="G18" s="200"/>
      <c r="H18" s="201"/>
      <c r="I18" s="200"/>
      <c r="J18" s="201"/>
      <c r="K18" s="200"/>
      <c r="L18" s="201"/>
      <c r="M18" s="200"/>
      <c r="N18" s="201"/>
      <c r="O18" s="93">
        <f t="shared" si="2"/>
        <v>0</v>
      </c>
      <c r="P18" s="41"/>
      <c r="Q18" s="54"/>
      <c r="R18" s="28" t="str">
        <f t="shared" si="0"/>
        <v/>
      </c>
      <c r="S18" s="30" t="str">
        <f t="shared" si="1"/>
        <v/>
      </c>
      <c r="T18" s="47"/>
      <c r="U18" s="80"/>
      <c r="V18" s="45"/>
      <c r="W18" s="48"/>
      <c r="AB18" s="3">
        <v>13</v>
      </c>
      <c r="AC18" s="3" t="s">
        <v>25</v>
      </c>
    </row>
    <row r="19" spans="1:29" ht="43.5" customHeight="1" x14ac:dyDescent="0.2">
      <c r="B19" s="29">
        <v>9</v>
      </c>
      <c r="C19" s="41"/>
      <c r="D19" s="52"/>
      <c r="E19" s="200"/>
      <c r="F19" s="201"/>
      <c r="G19" s="200"/>
      <c r="H19" s="201"/>
      <c r="I19" s="200"/>
      <c r="J19" s="201"/>
      <c r="K19" s="200"/>
      <c r="L19" s="201"/>
      <c r="M19" s="200"/>
      <c r="N19" s="201"/>
      <c r="O19" s="93">
        <f t="shared" si="2"/>
        <v>0</v>
      </c>
      <c r="P19" s="41"/>
      <c r="Q19" s="54"/>
      <c r="R19" s="28" t="str">
        <f t="shared" si="0"/>
        <v/>
      </c>
      <c r="S19" s="30" t="str">
        <f t="shared" si="1"/>
        <v/>
      </c>
      <c r="T19" s="47"/>
      <c r="U19" s="80"/>
      <c r="V19" s="45"/>
      <c r="W19" s="48"/>
      <c r="AB19" s="3">
        <v>14</v>
      </c>
      <c r="AC19" s="3" t="s">
        <v>26</v>
      </c>
    </row>
    <row r="20" spans="1:29" ht="43.5" customHeight="1" x14ac:dyDescent="0.2">
      <c r="B20" s="29">
        <v>10</v>
      </c>
      <c r="C20" s="41"/>
      <c r="D20" s="52"/>
      <c r="E20" s="200"/>
      <c r="F20" s="201"/>
      <c r="G20" s="200"/>
      <c r="H20" s="201"/>
      <c r="I20" s="200"/>
      <c r="J20" s="201"/>
      <c r="K20" s="200"/>
      <c r="L20" s="201"/>
      <c r="M20" s="200"/>
      <c r="N20" s="201"/>
      <c r="O20" s="93">
        <f t="shared" si="2"/>
        <v>0</v>
      </c>
      <c r="P20" s="41"/>
      <c r="Q20" s="54"/>
      <c r="R20" s="28" t="str">
        <f t="shared" si="0"/>
        <v/>
      </c>
      <c r="S20" s="30" t="str">
        <f t="shared" si="1"/>
        <v/>
      </c>
      <c r="T20" s="47"/>
      <c r="U20" s="80"/>
      <c r="V20" s="45"/>
      <c r="W20" s="48"/>
      <c r="AB20" s="3">
        <v>15</v>
      </c>
      <c r="AC20" s="3" t="s">
        <v>27</v>
      </c>
    </row>
    <row r="21" spans="1:29" ht="43.5" customHeight="1" x14ac:dyDescent="0.2">
      <c r="B21" s="29">
        <v>11</v>
      </c>
      <c r="C21" s="41"/>
      <c r="D21" s="52"/>
      <c r="E21" s="200"/>
      <c r="F21" s="201"/>
      <c r="G21" s="200"/>
      <c r="H21" s="201"/>
      <c r="I21" s="200"/>
      <c r="J21" s="201"/>
      <c r="K21" s="200"/>
      <c r="L21" s="201"/>
      <c r="M21" s="200"/>
      <c r="N21" s="201"/>
      <c r="O21" s="93">
        <f t="shared" si="2"/>
        <v>0</v>
      </c>
      <c r="P21" s="41"/>
      <c r="Q21" s="54"/>
      <c r="R21" s="28" t="str">
        <f t="shared" si="0"/>
        <v/>
      </c>
      <c r="S21" s="30" t="str">
        <f t="shared" si="1"/>
        <v/>
      </c>
      <c r="T21" s="47"/>
      <c r="U21" s="80"/>
      <c r="V21" s="45"/>
      <c r="W21" s="48"/>
      <c r="AB21" s="3">
        <v>16</v>
      </c>
      <c r="AC21" s="3" t="s">
        <v>28</v>
      </c>
    </row>
    <row r="22" spans="1:29" ht="43.5" customHeight="1" thickBot="1" x14ac:dyDescent="0.25">
      <c r="B22" s="31">
        <v>12</v>
      </c>
      <c r="C22" s="42"/>
      <c r="D22" s="42"/>
      <c r="E22" s="202"/>
      <c r="F22" s="203"/>
      <c r="G22" s="202"/>
      <c r="H22" s="203"/>
      <c r="I22" s="202"/>
      <c r="J22" s="203"/>
      <c r="K22" s="202"/>
      <c r="L22" s="203"/>
      <c r="M22" s="202"/>
      <c r="N22" s="203"/>
      <c r="O22" s="117">
        <f t="shared" si="2"/>
        <v>0</v>
      </c>
      <c r="P22" s="42"/>
      <c r="Q22" s="55"/>
      <c r="R22" s="32" t="str">
        <f t="shared" si="0"/>
        <v/>
      </c>
      <c r="S22" s="32" t="str">
        <f t="shared" si="1"/>
        <v/>
      </c>
      <c r="T22" s="49"/>
      <c r="U22" s="81"/>
      <c r="V22" s="50"/>
      <c r="W22" s="51"/>
      <c r="AB22" s="3">
        <v>17</v>
      </c>
      <c r="AC22" s="3" t="s">
        <v>29</v>
      </c>
    </row>
    <row r="23" spans="1:29" ht="33.75" customHeight="1" thickBot="1" x14ac:dyDescent="0.25">
      <c r="B23" s="157" t="s">
        <v>4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33">
        <f>SUM(O11:O22)</f>
        <v>0</v>
      </c>
      <c r="P23" s="159"/>
      <c r="Q23" s="159"/>
      <c r="R23" s="159"/>
      <c r="S23" s="159"/>
      <c r="T23" s="159"/>
      <c r="U23" s="159"/>
      <c r="V23" s="160"/>
      <c r="W23" s="161"/>
    </row>
    <row r="24" spans="1:29" ht="18.75" customHeight="1" x14ac:dyDescent="0.15"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AB24" s="3">
        <v>18</v>
      </c>
      <c r="AC24" s="3" t="s">
        <v>30</v>
      </c>
    </row>
    <row r="25" spans="1:29" ht="18.75" customHeight="1" thickBot="1" x14ac:dyDescent="0.25">
      <c r="A25" s="85"/>
      <c r="B25" s="56" t="s">
        <v>55</v>
      </c>
      <c r="C25" s="56" t="s">
        <v>56</v>
      </c>
      <c r="D25" s="89" t="s">
        <v>57</v>
      </c>
      <c r="E25" s="43">
        <v>45438</v>
      </c>
      <c r="F25" s="25" t="str">
        <f>IF(E25="","",TEXT(E25,"aaa"))</f>
        <v>日</v>
      </c>
      <c r="G25" s="90">
        <v>45445</v>
      </c>
      <c r="H25" s="25" t="str">
        <f>IF(G25="","",TEXT(G25,"aaa"))</f>
        <v>日</v>
      </c>
      <c r="I25" s="90">
        <v>45452</v>
      </c>
      <c r="J25" s="25" t="str">
        <f>IF(I25="","",TEXT(I25,"aaa"))</f>
        <v>日</v>
      </c>
      <c r="K25" s="90">
        <v>45459</v>
      </c>
      <c r="L25" s="25" t="str">
        <f>IF(K25="","",TEXT(K25,"aaa"))</f>
        <v>日</v>
      </c>
      <c r="M25" s="90">
        <v>45480</v>
      </c>
      <c r="N25" s="25" t="str">
        <f>IF(M25="","",TEXT(M25,"aaa"))</f>
        <v>日</v>
      </c>
      <c r="O25" s="56" t="s">
        <v>58</v>
      </c>
      <c r="P25" s="164" t="s">
        <v>63</v>
      </c>
      <c r="Q25" s="165"/>
      <c r="R25" s="95" t="s">
        <v>59</v>
      </c>
      <c r="S25" s="140" t="s">
        <v>60</v>
      </c>
      <c r="T25" s="140"/>
      <c r="U25" s="34"/>
      <c r="V25" s="34" t="s">
        <v>40</v>
      </c>
      <c r="W25" s="35"/>
    </row>
    <row r="26" spans="1:29" ht="25.5" customHeight="1" thickTop="1" x14ac:dyDescent="0.2">
      <c r="A26" s="85"/>
      <c r="B26" s="86">
        <v>1</v>
      </c>
      <c r="C26" s="87"/>
      <c r="D26" s="52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88"/>
      <c r="P26" s="195"/>
      <c r="Q26" s="196"/>
      <c r="R26" s="94" t="str">
        <f>IF(C26="","",DATEDIF(P26,$V$7,"Y"))</f>
        <v/>
      </c>
      <c r="S26" s="141"/>
      <c r="T26" s="141"/>
      <c r="U26" s="119"/>
      <c r="V26" s="120">
        <v>2400</v>
      </c>
      <c r="W26" s="6">
        <f>COUNTIF(E11:N22,2400)</f>
        <v>0</v>
      </c>
    </row>
    <row r="27" spans="1:29" ht="25.5" customHeight="1" x14ac:dyDescent="0.2">
      <c r="A27" s="85"/>
      <c r="B27" s="83">
        <v>2</v>
      </c>
      <c r="C27" s="84"/>
      <c r="D27" s="41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88"/>
      <c r="P27" s="197"/>
      <c r="Q27" s="198"/>
      <c r="R27" s="94" t="str">
        <f t="shared" ref="R27:R28" si="3">IF(C27="","",DATEDIF(P27,$V$7,"Y"))</f>
        <v/>
      </c>
      <c r="S27" s="142"/>
      <c r="T27" s="142"/>
      <c r="U27" s="119"/>
      <c r="V27" s="120">
        <v>3400</v>
      </c>
      <c r="W27" s="6">
        <f>COUNTIF(E11:N22,3400)</f>
        <v>0</v>
      </c>
    </row>
    <row r="28" spans="1:29" ht="25.5" customHeight="1" x14ac:dyDescent="0.2">
      <c r="A28" s="85"/>
      <c r="B28" s="83">
        <v>3</v>
      </c>
      <c r="C28" s="84"/>
      <c r="D28" s="41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88"/>
      <c r="P28" s="199" t="str">
        <f>IF(C28="","",DATEDIF(O28,$W$7,"Y"))</f>
        <v/>
      </c>
      <c r="Q28" s="198"/>
      <c r="R28" s="94" t="str">
        <f t="shared" si="3"/>
        <v/>
      </c>
      <c r="S28" s="142"/>
      <c r="T28" s="142"/>
      <c r="U28" s="38"/>
      <c r="V28" s="38"/>
      <c r="W28" s="3" t="str">
        <f>IF(U28="","",COUNTIF($E$11:$N$22,U28))</f>
        <v/>
      </c>
    </row>
    <row r="29" spans="1:29" ht="25.5" customHeight="1" x14ac:dyDescent="0.15">
      <c r="F29" s="36" t="s">
        <v>41</v>
      </c>
      <c r="W29" s="37"/>
    </row>
    <row r="30" spans="1:29" ht="25.5" customHeight="1" x14ac:dyDescent="0.2">
      <c r="F30" s="149" t="s">
        <v>39</v>
      </c>
      <c r="G30" s="150"/>
      <c r="H30" s="150"/>
      <c r="I30" s="150"/>
      <c r="J30" s="150"/>
      <c r="K30" s="150"/>
      <c r="L30" s="150"/>
      <c r="M30" s="151"/>
      <c r="N30" s="149" t="s">
        <v>38</v>
      </c>
      <c r="O30" s="151"/>
      <c r="P30" s="149" t="s">
        <v>37</v>
      </c>
      <c r="Q30" s="150"/>
      <c r="R30" s="151"/>
      <c r="S30" s="152" t="s">
        <v>36</v>
      </c>
      <c r="T30" s="19" t="s">
        <v>5</v>
      </c>
      <c r="U30" s="221" t="str">
        <f>IF(①!U30="","",①!U30)</f>
        <v/>
      </c>
      <c r="V30" s="221"/>
      <c r="W30" s="221"/>
    </row>
    <row r="31" spans="1:29" ht="25.5" customHeight="1" x14ac:dyDescent="0.2">
      <c r="F31" s="212">
        <f>SUM(O11:O22)</f>
        <v>0</v>
      </c>
      <c r="G31" s="213"/>
      <c r="H31" s="213"/>
      <c r="I31" s="214"/>
      <c r="J31" s="214"/>
      <c r="K31" s="214"/>
      <c r="L31" s="214"/>
      <c r="M31" s="215"/>
      <c r="N31" s="208" t="str">
        <f>IF(①!N31="","",①!N31)</f>
        <v/>
      </c>
      <c r="O31" s="209"/>
      <c r="P31" s="222" t="str">
        <f>IF(①!P31="","",①!P31)</f>
        <v/>
      </c>
      <c r="Q31" s="223"/>
      <c r="R31" s="224"/>
      <c r="S31" s="153"/>
      <c r="T31" s="19" t="s">
        <v>35</v>
      </c>
      <c r="U31" s="228" t="str">
        <f>IF(①!U31="","",①!U31)</f>
        <v/>
      </c>
      <c r="V31" s="228"/>
      <c r="W31" s="228"/>
    </row>
    <row r="32" spans="1:29" ht="25.5" customHeight="1" x14ac:dyDescent="0.2">
      <c r="F32" s="216"/>
      <c r="G32" s="217"/>
      <c r="H32" s="217"/>
      <c r="I32" s="217"/>
      <c r="J32" s="217"/>
      <c r="K32" s="217"/>
      <c r="L32" s="217"/>
      <c r="M32" s="218"/>
      <c r="N32" s="210"/>
      <c r="O32" s="211"/>
      <c r="P32" s="225"/>
      <c r="Q32" s="226"/>
      <c r="R32" s="227"/>
      <c r="S32" s="153"/>
      <c r="T32" s="19" t="s">
        <v>6</v>
      </c>
      <c r="U32" s="229" t="str">
        <f>IF(①!U32="","",①!U32)</f>
        <v/>
      </c>
      <c r="V32" s="229"/>
      <c r="W32" s="230"/>
    </row>
    <row r="33" spans="6:19" ht="24" customHeight="1" x14ac:dyDescent="0.2">
      <c r="F33" s="148" t="s">
        <v>7</v>
      </c>
      <c r="G33" s="148"/>
      <c r="H33" s="148"/>
      <c r="I33" s="148"/>
      <c r="J33" s="148"/>
      <c r="K33" s="148"/>
      <c r="L33" s="148"/>
      <c r="M33" s="148"/>
      <c r="N33" s="148"/>
      <c r="O33" s="148"/>
      <c r="P33" s="7" t="s">
        <v>8</v>
      </c>
      <c r="Q33" s="39"/>
      <c r="R33" s="39"/>
      <c r="S33" s="39"/>
    </row>
  </sheetData>
  <sheetProtection algorithmName="SHA-512" hashValue="Ivr8XOn+1BV61Lh7QIadOFL3MSqXztn3W36hqEWVbAS2wgtEBGe4ERcGyw3HQchrzng/hya375Jq1r6dmXPYaA==" saltValue="8MtdXxTPlSk65kxB3/ZQLg==" spinCount="100000" sheet="1" formatCells="0" formatColumns="0" formatRows="0" insertColumns="0" insertRows="0" insertHyperlinks="0" deleteColumns="0" deleteRows="0" sort="0" autoFilter="0" pivotTables="0"/>
  <mergeCells count="116">
    <mergeCell ref="F33:O33"/>
    <mergeCell ref="K22:L22"/>
    <mergeCell ref="E21:F21"/>
    <mergeCell ref="G21:H21"/>
    <mergeCell ref="E26:F26"/>
    <mergeCell ref="G26:H26"/>
    <mergeCell ref="I26:J26"/>
    <mergeCell ref="K26:L26"/>
    <mergeCell ref="M22:N22"/>
    <mergeCell ref="B23:N23"/>
    <mergeCell ref="E28:F28"/>
    <mergeCell ref="G28:H28"/>
    <mergeCell ref="M26:N26"/>
    <mergeCell ref="F31:M32"/>
    <mergeCell ref="N31:O32"/>
    <mergeCell ref="E16:F16"/>
    <mergeCell ref="G16:H16"/>
    <mergeCell ref="I16:J16"/>
    <mergeCell ref="K16:L16"/>
    <mergeCell ref="E15:F15"/>
    <mergeCell ref="G15:H15"/>
    <mergeCell ref="I17:J17"/>
    <mergeCell ref="K17:L17"/>
    <mergeCell ref="E18:F18"/>
    <mergeCell ref="G18:H18"/>
    <mergeCell ref="I18:J18"/>
    <mergeCell ref="K18:L18"/>
    <mergeCell ref="E17:F17"/>
    <mergeCell ref="G17:H17"/>
    <mergeCell ref="I15:J15"/>
    <mergeCell ref="K15:L15"/>
    <mergeCell ref="E12:F12"/>
    <mergeCell ref="G12:H12"/>
    <mergeCell ref="I12:J12"/>
    <mergeCell ref="K12:L12"/>
    <mergeCell ref="M11:N11"/>
    <mergeCell ref="M12:N12"/>
    <mergeCell ref="M16:N16"/>
    <mergeCell ref="M17:N17"/>
    <mergeCell ref="M18:N18"/>
    <mergeCell ref="E11:F11"/>
    <mergeCell ref="G11:H11"/>
    <mergeCell ref="I11:J11"/>
    <mergeCell ref="K11:L11"/>
    <mergeCell ref="M13:N13"/>
    <mergeCell ref="M14:N14"/>
    <mergeCell ref="M15:N15"/>
    <mergeCell ref="I13:J13"/>
    <mergeCell ref="K13:L13"/>
    <mergeCell ref="E14:F14"/>
    <mergeCell ref="G14:H14"/>
    <mergeCell ref="I14:J14"/>
    <mergeCell ref="K14:L14"/>
    <mergeCell ref="E13:F13"/>
    <mergeCell ref="G13:H13"/>
    <mergeCell ref="B2:W2"/>
    <mergeCell ref="B3:W3"/>
    <mergeCell ref="B5:O5"/>
    <mergeCell ref="Q5:W5"/>
    <mergeCell ref="D7:I7"/>
    <mergeCell ref="J7:N7"/>
    <mergeCell ref="V7:W7"/>
    <mergeCell ref="S9:S10"/>
    <mergeCell ref="B9:B10"/>
    <mergeCell ref="C9:C10"/>
    <mergeCell ref="D9:D10"/>
    <mergeCell ref="W9:W10"/>
    <mergeCell ref="P9:P10"/>
    <mergeCell ref="Q9:Q10"/>
    <mergeCell ref="R9:R10"/>
    <mergeCell ref="T9:T10"/>
    <mergeCell ref="U9:V9"/>
    <mergeCell ref="O7:R7"/>
    <mergeCell ref="E9:O9"/>
    <mergeCell ref="P23:W23"/>
    <mergeCell ref="B24:W24"/>
    <mergeCell ref="M19:N19"/>
    <mergeCell ref="M20:N20"/>
    <mergeCell ref="M21:N21"/>
    <mergeCell ref="I19:J19"/>
    <mergeCell ref="K19:L19"/>
    <mergeCell ref="E20:F20"/>
    <mergeCell ref="G20:H20"/>
    <mergeCell ref="I20:J20"/>
    <mergeCell ref="K20:L20"/>
    <mergeCell ref="E19:F19"/>
    <mergeCell ref="G19:H19"/>
    <mergeCell ref="I21:J21"/>
    <mergeCell ref="K21:L21"/>
    <mergeCell ref="E22:F22"/>
    <mergeCell ref="G22:H22"/>
    <mergeCell ref="I22:J22"/>
    <mergeCell ref="P31:R32"/>
    <mergeCell ref="U31:W31"/>
    <mergeCell ref="U32:W32"/>
    <mergeCell ref="M27:N27"/>
    <mergeCell ref="E27:F27"/>
    <mergeCell ref="G27:H27"/>
    <mergeCell ref="I27:J27"/>
    <mergeCell ref="K27:L27"/>
    <mergeCell ref="M28:N28"/>
    <mergeCell ref="F30:M30"/>
    <mergeCell ref="N30:O30"/>
    <mergeCell ref="P30:R30"/>
    <mergeCell ref="S30:S32"/>
    <mergeCell ref="I28:J28"/>
    <mergeCell ref="K28:L28"/>
    <mergeCell ref="S25:T25"/>
    <mergeCell ref="S26:T26"/>
    <mergeCell ref="S27:T27"/>
    <mergeCell ref="S28:T28"/>
    <mergeCell ref="P25:Q25"/>
    <mergeCell ref="P26:Q26"/>
    <mergeCell ref="P27:Q27"/>
    <mergeCell ref="P28:Q28"/>
    <mergeCell ref="U30:W30"/>
  </mergeCells>
  <phoneticPr fontId="1"/>
  <dataValidations count="5">
    <dataValidation type="list" allowBlank="1" showInputMessage="1" showErrorMessage="1" sqref="P11:P23 O26:O28" xr:uid="{5B132360-D355-4DA4-9042-4DC1092212CB}">
      <formula1>"男,女"</formula1>
    </dataValidation>
    <dataValidation type="list" allowBlank="1" showInputMessage="1" showErrorMessage="1" sqref="E11:N22" xr:uid="{182CA8FC-A095-4546-9AF5-8C9D196D414A}">
      <formula1>"2400,3400,0"</formula1>
    </dataValidation>
    <dataValidation type="list" allowBlank="1" showInputMessage="1" showErrorMessage="1" sqref="E26:N28" xr:uid="{15F540DD-4597-423B-9AA0-890545B0C0F4}">
      <formula1>"○,×,AM○,PM○"</formula1>
    </dataValidation>
    <dataValidation type="list" allowBlank="1" showInputMessage="1" showErrorMessage="1" sqref="D26:D28" xr:uid="{FA21F8A4-136A-4C7C-9C89-440046528ED9}">
      <formula1>"コーチ1,コーチ2,コーチ3,コーチ4"</formula1>
    </dataValidation>
    <dataValidation type="list" allowBlank="1" showInputMessage="1" showErrorMessage="1" sqref="D11:D22" xr:uid="{B50D2E5C-0875-459D-A585-F0F7B1E96226}">
      <formula1>"指定,C,推薦"</formula1>
    </dataValidation>
  </dataValidations>
  <pageMargins left="0.7" right="0.7" top="0.75" bottom="0.75" header="0.3" footer="0.3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E3D5F-52DF-4467-982C-7EA444F7ECFA}">
  <dimension ref="B1:M15"/>
  <sheetViews>
    <sheetView tabSelected="1" view="pageBreakPreview" zoomScaleNormal="100" zoomScaleSheetLayoutView="100" workbookViewId="0">
      <selection activeCell="F3" sqref="F3"/>
    </sheetView>
  </sheetViews>
  <sheetFormatPr defaultRowHeight="13.2" x14ac:dyDescent="0.2"/>
  <cols>
    <col min="1" max="1" width="0.88671875" customWidth="1"/>
    <col min="2" max="4" width="9.109375" bestFit="1" customWidth="1"/>
    <col min="5" max="5" width="9.77734375" bestFit="1" customWidth="1"/>
    <col min="7" max="7" width="9.77734375" bestFit="1" customWidth="1"/>
    <col min="8" max="8" width="9.109375" bestFit="1" customWidth="1"/>
    <col min="9" max="9" width="9.77734375" bestFit="1" customWidth="1"/>
    <col min="11" max="12" width="9.109375" bestFit="1" customWidth="1"/>
    <col min="13" max="13" width="10.77734375" bestFit="1" customWidth="1"/>
  </cols>
  <sheetData>
    <row r="1" spans="2:13" ht="6" customHeight="1" x14ac:dyDescent="0.2"/>
    <row r="2" spans="2:13" ht="16.8" thickBot="1" x14ac:dyDescent="0.25">
      <c r="B2" s="5">
        <v>2024</v>
      </c>
      <c r="C2" s="5" t="s">
        <v>17</v>
      </c>
      <c r="E2" s="82" t="s">
        <v>31</v>
      </c>
      <c r="F2" s="235" t="s">
        <v>68</v>
      </c>
      <c r="G2" s="235"/>
      <c r="H2" s="235"/>
      <c r="I2" s="235"/>
      <c r="J2" s="235"/>
      <c r="K2" s="235"/>
      <c r="L2" s="78"/>
    </row>
    <row r="3" spans="2:13" ht="13.8" thickTop="1" x14ac:dyDescent="0.2"/>
    <row r="6" spans="2:13" ht="19.5" customHeight="1" x14ac:dyDescent="0.2">
      <c r="B6" s="1" t="s">
        <v>42</v>
      </c>
      <c r="C6" s="8" t="s">
        <v>44</v>
      </c>
      <c r="D6" s="8" t="s">
        <v>45</v>
      </c>
      <c r="E6" s="8" t="s">
        <v>43</v>
      </c>
      <c r="F6" s="1" t="s">
        <v>46</v>
      </c>
      <c r="G6" s="8" t="s">
        <v>44</v>
      </c>
      <c r="H6" s="8" t="s">
        <v>45</v>
      </c>
      <c r="I6" s="8" t="s">
        <v>43</v>
      </c>
      <c r="J6" s="1" t="s">
        <v>47</v>
      </c>
      <c r="K6" s="8" t="s">
        <v>44</v>
      </c>
      <c r="L6" s="8" t="s">
        <v>45</v>
      </c>
      <c r="M6" s="8" t="s">
        <v>43</v>
      </c>
    </row>
    <row r="7" spans="2:13" ht="27.75" customHeight="1" x14ac:dyDescent="0.2">
      <c r="C7" s="9">
        <v>2400</v>
      </c>
      <c r="D7" s="10">
        <f>COUNTIF(①!E11:N22,2400)</f>
        <v>0</v>
      </c>
      <c r="E7" s="11">
        <f>IF(C7="","",C7*D7)</f>
        <v>0</v>
      </c>
      <c r="G7" s="9">
        <v>2400</v>
      </c>
      <c r="H7" s="10">
        <f>COUNTIF(②!E11:N22,2400)</f>
        <v>0</v>
      </c>
      <c r="I7" s="11">
        <f>IF(G7="","",G7*H7)</f>
        <v>0</v>
      </c>
      <c r="K7" s="9">
        <v>2400</v>
      </c>
      <c r="L7" s="10">
        <f>COUNTIF(③!E11:N22,2400)</f>
        <v>0</v>
      </c>
      <c r="M7" s="11">
        <f>IF(K7="","",K7*L7)</f>
        <v>0</v>
      </c>
    </row>
    <row r="8" spans="2:13" ht="27.75" customHeight="1" x14ac:dyDescent="0.2">
      <c r="C8" s="12">
        <v>3400</v>
      </c>
      <c r="D8" s="13">
        <f>COUNTIF(①!E11:N22,3400)</f>
        <v>0</v>
      </c>
      <c r="E8" s="14">
        <f>IF(C8="","",C8*D8)</f>
        <v>0</v>
      </c>
      <c r="G8" s="12">
        <v>3400</v>
      </c>
      <c r="H8" s="13">
        <f>COUNTIF(②!E11:N22,3400)</f>
        <v>0</v>
      </c>
      <c r="I8" s="14">
        <f>IF(G8="","",G8*H8)</f>
        <v>0</v>
      </c>
      <c r="K8" s="9">
        <v>3400</v>
      </c>
      <c r="L8" s="10">
        <f>COUNTIF(③!E11:N22,3400)</f>
        <v>0</v>
      </c>
      <c r="M8" s="14">
        <f>IF(K8="","",K8*L8)</f>
        <v>0</v>
      </c>
    </row>
    <row r="9" spans="2:13" ht="27.75" customHeight="1" x14ac:dyDescent="0.2">
      <c r="C9" s="2"/>
      <c r="D9" s="15" t="s">
        <v>3</v>
      </c>
      <c r="E9" s="16">
        <f>SUM(E7:E8)</f>
        <v>0</v>
      </c>
      <c r="G9" s="2"/>
      <c r="H9" s="15" t="s">
        <v>3</v>
      </c>
      <c r="I9" s="16">
        <f>SUM(I7:I8)</f>
        <v>0</v>
      </c>
      <c r="K9" s="2"/>
      <c r="L9" s="15" t="s">
        <v>3</v>
      </c>
      <c r="M9" s="16">
        <f>SUM(M7:M8)</f>
        <v>0</v>
      </c>
    </row>
    <row r="11" spans="2:13" ht="19.5" customHeight="1" x14ac:dyDescent="0.2">
      <c r="B11" s="1"/>
      <c r="I11" s="17"/>
      <c r="J11" s="1" t="s">
        <v>48</v>
      </c>
      <c r="K11" s="8" t="s">
        <v>44</v>
      </c>
      <c r="L11" s="8" t="s">
        <v>45</v>
      </c>
      <c r="M11" s="8" t="s">
        <v>43</v>
      </c>
    </row>
    <row r="12" spans="2:13" ht="27.75" customHeight="1" x14ac:dyDescent="0.2">
      <c r="D12" s="21"/>
      <c r="E12" s="21"/>
      <c r="G12" s="20"/>
      <c r="H12" s="20"/>
      <c r="I12" s="18"/>
      <c r="K12" s="9">
        <f>C7</f>
        <v>2400</v>
      </c>
      <c r="L12" s="10">
        <f>D7+H7+L7</f>
        <v>0</v>
      </c>
      <c r="M12" s="11">
        <f>IF(K12="","",K12*L12)</f>
        <v>0</v>
      </c>
    </row>
    <row r="13" spans="2:13" ht="27.75" customHeight="1" x14ac:dyDescent="0.2">
      <c r="D13" s="234" t="s">
        <v>49</v>
      </c>
      <c r="E13" s="233"/>
      <c r="F13" s="233" t="s">
        <v>50</v>
      </c>
      <c r="G13" s="233"/>
      <c r="H13" s="20"/>
      <c r="I13" s="18"/>
      <c r="K13" s="9">
        <f>C8</f>
        <v>3400</v>
      </c>
      <c r="L13" s="10">
        <f>D8+H8+L8</f>
        <v>0</v>
      </c>
      <c r="M13" s="14">
        <f>IF(K13="","",K13*L13)</f>
        <v>0</v>
      </c>
    </row>
    <row r="14" spans="2:13" ht="27.75" customHeight="1" x14ac:dyDescent="0.2">
      <c r="C14" s="21"/>
      <c r="D14" s="231" t="str">
        <f>IF(①!N31="","",①!N31)</f>
        <v/>
      </c>
      <c r="E14" s="231"/>
      <c r="F14" s="232" t="str">
        <f>IF(①!P31="","",①!P31)</f>
        <v/>
      </c>
      <c r="G14" s="232"/>
      <c r="H14" s="20"/>
      <c r="I14" s="18"/>
      <c r="K14" s="96"/>
      <c r="L14" s="15" t="s">
        <v>64</v>
      </c>
      <c r="M14" s="16">
        <f>M12+M13</f>
        <v>0</v>
      </c>
    </row>
    <row r="15" spans="2:13" ht="27.75" customHeight="1" x14ac:dyDescent="0.2">
      <c r="D15" s="17"/>
      <c r="E15" s="18"/>
      <c r="H15" s="17"/>
      <c r="I15" s="18"/>
      <c r="L15" s="17"/>
      <c r="M15" s="18"/>
    </row>
  </sheetData>
  <sheetProtection algorithmName="SHA-512" hashValue="EjBCIKfgzrwgdFajPV5uMoIbbN3bk+xyW7v7+C7DlHWKTncbvHQEt/Cqb3lZNDVFi5sUFfP7QSUl4U52wYh/og==" saltValue="9l5taJdeBScciBfUkU7aJQ==" spinCount="100000" sheet="1" formatCells="0" formatColumns="0" formatRows="0" insertColumns="0" insertRows="0" insertHyperlinks="0" deleteColumns="0" deleteRows="0" sort="0" autoFilter="0" pivotTables="0"/>
  <mergeCells count="5">
    <mergeCell ref="D14:E14"/>
    <mergeCell ref="F14:G14"/>
    <mergeCell ref="F13:G13"/>
    <mergeCell ref="D13:E13"/>
    <mergeCell ref="F2:K2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見本</vt:lpstr>
      <vt:lpstr>①</vt:lpstr>
      <vt:lpstr>②</vt:lpstr>
      <vt:lpstr>③</vt:lpstr>
      <vt:lpstr>水連用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坂口結子</dc:creator>
  <cp:lastModifiedBy>理郁 古田</cp:lastModifiedBy>
  <cp:lastPrinted>2024-04-07T02:35:49Z</cp:lastPrinted>
  <dcterms:created xsi:type="dcterms:W3CDTF">2012-11-21T05:12:18Z</dcterms:created>
  <dcterms:modified xsi:type="dcterms:W3CDTF">2024-04-21T06:04:47Z</dcterms:modified>
</cp:coreProperties>
</file>